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toh\Desktop\Práce\A- 100HR Control s.r.o\Ostatní\MŠ Štědřík CN\"/>
    </mc:Choice>
  </mc:AlternateContent>
  <xr:revisionPtr revIDLastSave="0" documentId="13_ncr:1_{A972315D-1DF8-46E7-8046-9615FEB33B4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5" i="1" l="1"/>
  <c r="F34" i="1"/>
  <c r="F33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5" i="1"/>
  <c r="F26" i="1"/>
  <c r="F27" i="1"/>
  <c r="F28" i="1"/>
  <c r="F29" i="1" l="1"/>
  <c r="F22" i="1"/>
  <c r="F31" i="1" l="1"/>
  <c r="F37" i="1" s="1"/>
  <c r="E41" i="1" s="1"/>
  <c r="F41" i="1" s="1"/>
  <c r="E40" i="1" l="1"/>
  <c r="F40" i="1" s="1"/>
  <c r="F43" i="1" s="1"/>
  <c r="E44" i="1" s="1"/>
  <c r="F44" i="1" s="1"/>
  <c r="F45" i="1" s="1"/>
  <c r="F46" i="1" s="1"/>
  <c r="F47" i="1" s="1"/>
</calcChain>
</file>

<file path=xl/sharedStrings.xml><?xml version="1.0" encoding="utf-8"?>
<sst xmlns="http://schemas.openxmlformats.org/spreadsheetml/2006/main" count="71" uniqueCount="52">
  <si>
    <t>Pořadí</t>
  </si>
  <si>
    <t>Práce :</t>
  </si>
  <si>
    <t>množství</t>
  </si>
  <si>
    <t>Cena/mj [Kč]</t>
  </si>
  <si>
    <t>Cena [Kč]</t>
  </si>
  <si>
    <t>t</t>
  </si>
  <si>
    <t>Celkem</t>
  </si>
  <si>
    <t>kpl</t>
  </si>
  <si>
    <t>Vybourání betonových chodníčků okolo části stavby+odvoz /m3/</t>
  </si>
  <si>
    <t xml:space="preserve">Rozebrání vegetační dlažby  </t>
  </si>
  <si>
    <t>Ruční výkopové práce  - odvodnění vozovky pro potrubí DN 125</t>
  </si>
  <si>
    <t>m</t>
  </si>
  <si>
    <t>m2</t>
  </si>
  <si>
    <t>m.j.</t>
  </si>
  <si>
    <t>Přesun vybouraných hmot živice, odvoz na skládku</t>
  </si>
  <si>
    <t>Přesun vybouraných hmot stavební suť, odvoz na skládku</t>
  </si>
  <si>
    <t>Poplatek za uložení asfaltu</t>
  </si>
  <si>
    <t>Odfrézování asfaltové plochy pro výškové vyrovnání ploch - odhad 100 m2</t>
  </si>
  <si>
    <t>m3</t>
  </si>
  <si>
    <t>Naložení vybourané suti</t>
  </si>
  <si>
    <t>D+M potrubí DN 125 včetně uliční vposti a zaústění do dešťové kanalizace</t>
  </si>
  <si>
    <t>Osazení obrubníků - linie BEST- (100x35x8,00) - betonová směs, práce, materiál, doprava</t>
  </si>
  <si>
    <t>Asfaltové povrchy</t>
  </si>
  <si>
    <t>Pokládka ACO8  8 - 6 cm</t>
  </si>
  <si>
    <t>Spojovací postřik</t>
  </si>
  <si>
    <t>Ošetření spár modifikovanou zálivkou s prořezem</t>
  </si>
  <si>
    <t>Zpětná montáž vegetační dlažby</t>
  </si>
  <si>
    <t>Asfaltové povrchy celkem</t>
  </si>
  <si>
    <t>Stavební práce</t>
  </si>
  <si>
    <t>Stavební práce + Asfaltové povrchy</t>
  </si>
  <si>
    <t>Stavební práce celkem</t>
  </si>
  <si>
    <t>Poplatek za uložení stavební sutě</t>
  </si>
  <si>
    <t>Zařízení staveniěště - oplocení, chemické WC, stavební buňka</t>
  </si>
  <si>
    <t>Vybourání stávajících asfaltových vozovek včetně podkldních vrstev tl.8 cm</t>
  </si>
  <si>
    <t>D+M betonové dlažby - okapový chodník, včetně podkladních vrstev</t>
  </si>
  <si>
    <t xml:space="preserve">Pokládka podobalu </t>
  </si>
  <si>
    <t>Vyspravení betonového podkladu pod keramickou dlažbu</t>
  </si>
  <si>
    <t>D+M keramické dlažby - dlažba v cenové výši 500 Kč/m2 protiskluzná R 12</t>
  </si>
  <si>
    <t>Příprava pro elektromotor - pohon pojezdové brány /přívod kabelu, jištění, motor pojezdu, repase brány/</t>
  </si>
  <si>
    <t>Domácí vrátný pro vstupní vrátka</t>
  </si>
  <si>
    <t>Stavební přípomoci pohon vrat a přípravu domácího vrátného</t>
  </si>
  <si>
    <t>hod</t>
  </si>
  <si>
    <t>%</t>
  </si>
  <si>
    <t xml:space="preserve">Celkem </t>
  </si>
  <si>
    <t>Vedlejší rozpočtové náklady</t>
  </si>
  <si>
    <t>Doprava materiálu, zaměstnanců a techniky</t>
  </si>
  <si>
    <t>Celkem včetně rezervy stavby</t>
  </si>
  <si>
    <t>Veškeré stavební práce budou fakturovany dle cenové nabídky a po položkách které budou provedeny a odsouhlaseny (dle skutečného stavu), vše bude potvrzováno ve stavebním deníku, veškeré vícepráce budou odsouhlasovány investorem a potvrzeny ve stavebním deníku, poté je bude možno  fakturovat, bude čerpáno z rezervy stavby.</t>
  </si>
  <si>
    <t>DPH</t>
  </si>
  <si>
    <t>Celkem včetně DPH</t>
  </si>
  <si>
    <t xml:space="preserve">Rezerva stavby - dopravní hřiště </t>
  </si>
  <si>
    <t xml:space="preserve">„Úprava asfaltového povrchu - MŠ Štědřík III“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</si>
</sst>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7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4"/>
      <color rgb="FF0070C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 applyAlignment="1">
      <alignment horizontal="left" wrapText="1" readingOrder="1"/>
    </xf>
    <xf numFmtId="164" fontId="0" fillId="0" borderId="1" xfId="0" applyNumberFormat="1" applyBorder="1" applyProtection="1">
      <protection locked="0"/>
    </xf>
    <xf numFmtId="49" fontId="2" fillId="0" borderId="1" xfId="0" applyNumberFormat="1" applyFont="1" applyBorder="1" applyAlignment="1" applyProtection="1">
      <alignment horizontal="left" wrapText="1" readingOrder="1"/>
      <protection locked="0"/>
    </xf>
    <xf numFmtId="0" fontId="1" fillId="0" borderId="1" xfId="0" applyFont="1" applyBorder="1" applyAlignment="1">
      <alignment horizontal="center"/>
    </xf>
    <xf numFmtId="0" fontId="0" fillId="0" borderId="1" xfId="0" applyBorder="1"/>
    <xf numFmtId="164" fontId="1" fillId="2" borderId="1" xfId="0" applyNumberFormat="1" applyFont="1" applyFill="1" applyBorder="1"/>
    <xf numFmtId="0" fontId="4" fillId="0" borderId="0" xfId="0" applyFont="1"/>
    <xf numFmtId="49" fontId="3" fillId="0" borderId="0" xfId="0" applyNumberFormat="1" applyFont="1" applyAlignment="1" applyProtection="1">
      <alignment horizontal="left" wrapText="1" readingOrder="1"/>
      <protection locked="0"/>
    </xf>
    <xf numFmtId="49" fontId="1" fillId="0" borderId="1" xfId="0" applyNumberFormat="1" applyFont="1" applyBorder="1" applyAlignment="1" applyProtection="1">
      <alignment horizontal="center" wrapText="1" readingOrder="1"/>
      <protection locked="0"/>
    </xf>
    <xf numFmtId="49" fontId="1" fillId="0" borderId="1" xfId="0" applyNumberFormat="1" applyFont="1" applyBorder="1" applyAlignment="1" applyProtection="1">
      <alignment horizontal="left" wrapText="1" readingOrder="1"/>
      <protection locked="0"/>
    </xf>
    <xf numFmtId="0" fontId="0" fillId="0" borderId="2" xfId="0" applyBorder="1"/>
    <xf numFmtId="0" fontId="5" fillId="0" borderId="1" xfId="0" applyFont="1" applyBorder="1"/>
    <xf numFmtId="0" fontId="6" fillId="0" borderId="1" xfId="0" applyFont="1" applyBorder="1"/>
    <xf numFmtId="164" fontId="5" fillId="2" borderId="1" xfId="0" applyNumberFormat="1" applyFont="1" applyFill="1" applyBorder="1"/>
    <xf numFmtId="0" fontId="5" fillId="0" borderId="2" xfId="0" applyFont="1" applyBorder="1"/>
    <xf numFmtId="0" fontId="6" fillId="0" borderId="2" xfId="0" applyFont="1" applyBorder="1"/>
    <xf numFmtId="164" fontId="6" fillId="0" borderId="2" xfId="0" applyNumberFormat="1" applyFont="1" applyBorder="1"/>
    <xf numFmtId="164" fontId="5" fillId="2" borderId="2" xfId="0" applyNumberFormat="1" applyFont="1" applyFill="1" applyBorder="1"/>
    <xf numFmtId="0" fontId="5" fillId="0" borderId="3" xfId="0" applyFont="1" applyBorder="1"/>
    <xf numFmtId="0" fontId="6" fillId="0" borderId="4" xfId="0" applyFont="1" applyBorder="1"/>
    <xf numFmtId="164" fontId="6" fillId="0" borderId="4" xfId="0" applyNumberFormat="1" applyFont="1" applyBorder="1"/>
    <xf numFmtId="0" fontId="5" fillId="0" borderId="6" xfId="0" applyFont="1" applyBorder="1"/>
    <xf numFmtId="0" fontId="6" fillId="0" borderId="7" xfId="0" applyFont="1" applyBorder="1"/>
    <xf numFmtId="164" fontId="6" fillId="0" borderId="7" xfId="0" applyNumberFormat="1" applyFont="1" applyBorder="1"/>
    <xf numFmtId="164" fontId="5" fillId="2" borderId="8" xfId="0" applyNumberFormat="1" applyFont="1" applyFill="1" applyBorder="1"/>
    <xf numFmtId="164" fontId="5" fillId="3" borderId="8" xfId="0" applyNumberFormat="1" applyFont="1" applyFill="1" applyBorder="1"/>
    <xf numFmtId="164" fontId="5" fillId="3" borderId="5" xfId="0" applyNumberFormat="1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213359</xdr:colOff>
      <xdr:row>0</xdr:row>
      <xdr:rowOff>68580</xdr:rowOff>
    </xdr:from>
    <xdr:to>
      <xdr:col>5</xdr:col>
      <xdr:colOff>1159400</xdr:colOff>
      <xdr:row>2</xdr:row>
      <xdr:rowOff>160020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5DB00E33-D08A-4F91-86CB-0CA9C0BA9C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1519" y="68580"/>
          <a:ext cx="946041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48"/>
  <sheetViews>
    <sheetView tabSelected="1" topLeftCell="A33" workbookViewId="0">
      <selection activeCell="G51" sqref="G51"/>
    </sheetView>
  </sheetViews>
  <sheetFormatPr defaultRowHeight="14.4" x14ac:dyDescent="0.3"/>
  <cols>
    <col min="2" max="2" width="76.109375" customWidth="1"/>
    <col min="5" max="5" width="15.88671875" customWidth="1"/>
    <col min="6" max="6" width="17.33203125" customWidth="1"/>
    <col min="8" max="8" width="18.88671875" customWidth="1"/>
  </cols>
  <sheetData>
    <row r="2" spans="1:6" ht="18" x14ac:dyDescent="0.35">
      <c r="A2" s="7" t="s">
        <v>51</v>
      </c>
    </row>
    <row r="3" spans="1:6" ht="18" x14ac:dyDescent="0.35">
      <c r="A3" s="7"/>
    </row>
    <row r="4" spans="1:6" x14ac:dyDescent="0.3">
      <c r="A4" s="4" t="s">
        <v>0</v>
      </c>
      <c r="B4" s="4" t="s">
        <v>1</v>
      </c>
      <c r="C4" s="4" t="s">
        <v>13</v>
      </c>
      <c r="D4" s="4" t="s">
        <v>2</v>
      </c>
      <c r="E4" s="4" t="s">
        <v>3</v>
      </c>
      <c r="F4" s="4" t="s">
        <v>4</v>
      </c>
    </row>
    <row r="5" spans="1:6" x14ac:dyDescent="0.3">
      <c r="A5" s="4"/>
      <c r="B5" s="4" t="s">
        <v>28</v>
      </c>
      <c r="C5" s="4"/>
      <c r="D5" s="4"/>
      <c r="E5" s="4"/>
      <c r="F5" s="4"/>
    </row>
    <row r="6" spans="1:6" x14ac:dyDescent="0.3">
      <c r="A6" s="5">
        <v>1</v>
      </c>
      <c r="B6" s="3" t="s">
        <v>9</v>
      </c>
      <c r="C6" s="1" t="s">
        <v>12</v>
      </c>
      <c r="D6" s="1">
        <v>10</v>
      </c>
      <c r="E6" s="2">
        <v>150</v>
      </c>
      <c r="F6" s="6">
        <f t="shared" ref="F6:F20" si="0">D6*E6</f>
        <v>1500</v>
      </c>
    </row>
    <row r="7" spans="1:6" x14ac:dyDescent="0.3">
      <c r="A7" s="5">
        <v>2</v>
      </c>
      <c r="B7" s="3" t="s">
        <v>33</v>
      </c>
      <c r="C7" s="1" t="s">
        <v>12</v>
      </c>
      <c r="D7" s="1">
        <v>45</v>
      </c>
      <c r="E7" s="2">
        <v>420</v>
      </c>
      <c r="F7" s="6">
        <f t="shared" si="0"/>
        <v>18900</v>
      </c>
    </row>
    <row r="8" spans="1:6" x14ac:dyDescent="0.3">
      <c r="A8" s="5">
        <v>3</v>
      </c>
      <c r="B8" s="3" t="s">
        <v>8</v>
      </c>
      <c r="C8" s="1" t="s">
        <v>18</v>
      </c>
      <c r="D8" s="1">
        <v>10.89</v>
      </c>
      <c r="E8" s="2">
        <v>2700</v>
      </c>
      <c r="F8" s="6">
        <f t="shared" si="0"/>
        <v>29403</v>
      </c>
    </row>
    <row r="9" spans="1:6" x14ac:dyDescent="0.3">
      <c r="A9" s="5">
        <v>4</v>
      </c>
      <c r="B9" s="3" t="s">
        <v>19</v>
      </c>
      <c r="C9" s="1" t="s">
        <v>5</v>
      </c>
      <c r="D9" s="1">
        <v>21.78</v>
      </c>
      <c r="E9" s="2">
        <v>180</v>
      </c>
      <c r="F9" s="6">
        <f t="shared" si="0"/>
        <v>3920.4</v>
      </c>
    </row>
    <row r="10" spans="1:6" x14ac:dyDescent="0.3">
      <c r="A10" s="5">
        <v>5</v>
      </c>
      <c r="B10" s="3" t="s">
        <v>14</v>
      </c>
      <c r="C10" s="1" t="s">
        <v>5</v>
      </c>
      <c r="D10" s="1">
        <v>20</v>
      </c>
      <c r="E10" s="2">
        <v>530</v>
      </c>
      <c r="F10" s="6">
        <f t="shared" si="0"/>
        <v>10600</v>
      </c>
    </row>
    <row r="11" spans="1:6" x14ac:dyDescent="0.3">
      <c r="A11" s="5">
        <v>6</v>
      </c>
      <c r="B11" s="3" t="s">
        <v>15</v>
      </c>
      <c r="C11" s="1" t="s">
        <v>5</v>
      </c>
      <c r="D11" s="1">
        <v>21.78</v>
      </c>
      <c r="E11" s="2">
        <v>500</v>
      </c>
      <c r="F11" s="6">
        <f t="shared" si="0"/>
        <v>10890</v>
      </c>
    </row>
    <row r="12" spans="1:6" x14ac:dyDescent="0.3">
      <c r="A12" s="5">
        <v>7</v>
      </c>
      <c r="B12" s="3" t="s">
        <v>17</v>
      </c>
      <c r="C12" s="1" t="s">
        <v>12</v>
      </c>
      <c r="D12" s="1">
        <v>100</v>
      </c>
      <c r="E12" s="2">
        <v>240</v>
      </c>
      <c r="F12" s="6">
        <f t="shared" si="0"/>
        <v>24000</v>
      </c>
    </row>
    <row r="13" spans="1:6" x14ac:dyDescent="0.3">
      <c r="A13" s="5">
        <v>8</v>
      </c>
      <c r="B13" s="3" t="s">
        <v>16</v>
      </c>
      <c r="C13" s="1" t="s">
        <v>5</v>
      </c>
      <c r="D13" s="1">
        <v>17.920000000000002</v>
      </c>
      <c r="E13" s="2">
        <v>2000</v>
      </c>
      <c r="F13" s="6">
        <f t="shared" si="0"/>
        <v>35840</v>
      </c>
    </row>
    <row r="14" spans="1:6" x14ac:dyDescent="0.3">
      <c r="A14" s="5">
        <v>9</v>
      </c>
      <c r="B14" s="3" t="s">
        <v>31</v>
      </c>
      <c r="C14" s="1" t="s">
        <v>5</v>
      </c>
      <c r="D14" s="1">
        <v>21.78</v>
      </c>
      <c r="E14" s="2">
        <v>1100</v>
      </c>
      <c r="F14" s="6">
        <f t="shared" si="0"/>
        <v>23958</v>
      </c>
    </row>
    <row r="15" spans="1:6" x14ac:dyDescent="0.3">
      <c r="A15" s="5">
        <v>10</v>
      </c>
      <c r="B15" s="3" t="s">
        <v>10</v>
      </c>
      <c r="C15" s="1" t="s">
        <v>11</v>
      </c>
      <c r="D15" s="1">
        <v>10</v>
      </c>
      <c r="E15" s="2">
        <v>1000</v>
      </c>
      <c r="F15" s="6">
        <f t="shared" si="0"/>
        <v>10000</v>
      </c>
    </row>
    <row r="16" spans="1:6" x14ac:dyDescent="0.3">
      <c r="A16" s="5">
        <v>13</v>
      </c>
      <c r="B16" s="3" t="s">
        <v>20</v>
      </c>
      <c r="C16" s="1" t="s">
        <v>7</v>
      </c>
      <c r="D16" s="1">
        <v>8</v>
      </c>
      <c r="E16" s="2">
        <v>5500</v>
      </c>
      <c r="F16" s="6">
        <f t="shared" si="0"/>
        <v>44000</v>
      </c>
    </row>
    <row r="17" spans="1:6" x14ac:dyDescent="0.3">
      <c r="A17" s="5">
        <v>14</v>
      </c>
      <c r="B17" s="3" t="s">
        <v>21</v>
      </c>
      <c r="C17" s="1" t="s">
        <v>11</v>
      </c>
      <c r="D17" s="1">
        <v>49</v>
      </c>
      <c r="E17" s="2">
        <v>750</v>
      </c>
      <c r="F17" s="6">
        <f t="shared" si="0"/>
        <v>36750</v>
      </c>
    </row>
    <row r="18" spans="1:6" x14ac:dyDescent="0.3">
      <c r="A18" s="5">
        <v>15</v>
      </c>
      <c r="B18" s="3" t="s">
        <v>34</v>
      </c>
      <c r="C18" s="1" t="s">
        <v>12</v>
      </c>
      <c r="D18" s="1">
        <v>36</v>
      </c>
      <c r="E18" s="2">
        <v>1380</v>
      </c>
      <c r="F18" s="6">
        <f t="shared" si="0"/>
        <v>49680</v>
      </c>
    </row>
    <row r="19" spans="1:6" x14ac:dyDescent="0.3">
      <c r="A19" s="5">
        <v>16</v>
      </c>
      <c r="B19" s="3" t="s">
        <v>26</v>
      </c>
      <c r="C19" s="1" t="s">
        <v>12</v>
      </c>
      <c r="D19" s="1">
        <v>10</v>
      </c>
      <c r="E19" s="2">
        <v>200</v>
      </c>
      <c r="F19" s="6">
        <f t="shared" si="0"/>
        <v>2000</v>
      </c>
    </row>
    <row r="20" spans="1:6" x14ac:dyDescent="0.3">
      <c r="A20" s="5">
        <v>17</v>
      </c>
      <c r="B20" s="3" t="s">
        <v>36</v>
      </c>
      <c r="C20" s="1" t="s">
        <v>12</v>
      </c>
      <c r="D20" s="1">
        <v>14.68</v>
      </c>
      <c r="E20" s="2">
        <v>390</v>
      </c>
      <c r="F20" s="6">
        <f t="shared" si="0"/>
        <v>5725.2</v>
      </c>
    </row>
    <row r="21" spans="1:6" x14ac:dyDescent="0.3">
      <c r="A21" s="5">
        <v>18</v>
      </c>
      <c r="B21" s="3" t="s">
        <v>37</v>
      </c>
      <c r="C21" s="1"/>
      <c r="D21" s="1"/>
      <c r="E21" s="2"/>
      <c r="F21" s="6"/>
    </row>
    <row r="22" spans="1:6" x14ac:dyDescent="0.3">
      <c r="A22" s="5"/>
      <c r="B22" s="10" t="s">
        <v>30</v>
      </c>
      <c r="C22" s="1"/>
      <c r="D22" s="1"/>
      <c r="E22" s="2"/>
      <c r="F22" s="6">
        <f>SUM(F6:F20)</f>
        <v>307166.60000000003</v>
      </c>
    </row>
    <row r="23" spans="1:6" x14ac:dyDescent="0.3">
      <c r="A23" s="5"/>
      <c r="B23" s="3"/>
      <c r="C23" s="1"/>
      <c r="D23" s="1"/>
      <c r="E23" s="2"/>
      <c r="F23" s="6"/>
    </row>
    <row r="24" spans="1:6" x14ac:dyDescent="0.3">
      <c r="A24" s="5"/>
      <c r="B24" s="9" t="s">
        <v>22</v>
      </c>
      <c r="C24" s="1"/>
      <c r="D24" s="1"/>
      <c r="E24" s="2"/>
      <c r="F24" s="6"/>
    </row>
    <row r="25" spans="1:6" x14ac:dyDescent="0.3">
      <c r="A25" s="5">
        <v>1</v>
      </c>
      <c r="B25" s="3" t="s">
        <v>35</v>
      </c>
      <c r="C25" s="1" t="s">
        <v>5</v>
      </c>
      <c r="D25" s="1">
        <v>5.5</v>
      </c>
      <c r="E25" s="2">
        <v>4600</v>
      </c>
      <c r="F25" s="6">
        <f>D25*E25</f>
        <v>25300</v>
      </c>
    </row>
    <row r="26" spans="1:6" x14ac:dyDescent="0.3">
      <c r="A26" s="5">
        <v>2</v>
      </c>
      <c r="B26" s="3" t="s">
        <v>24</v>
      </c>
      <c r="C26" s="1" t="s">
        <v>12</v>
      </c>
      <c r="D26" s="1">
        <v>724</v>
      </c>
      <c r="E26" s="2">
        <v>105</v>
      </c>
      <c r="F26" s="6">
        <f>D26*E26</f>
        <v>76020</v>
      </c>
    </row>
    <row r="27" spans="1:6" x14ac:dyDescent="0.3">
      <c r="A27" s="5">
        <v>3</v>
      </c>
      <c r="B27" s="3" t="s">
        <v>23</v>
      </c>
      <c r="C27" s="1" t="s">
        <v>12</v>
      </c>
      <c r="D27" s="1">
        <v>724</v>
      </c>
      <c r="E27" s="2">
        <v>950</v>
      </c>
      <c r="F27" s="6">
        <f>D27*E27</f>
        <v>687800</v>
      </c>
    </row>
    <row r="28" spans="1:6" x14ac:dyDescent="0.3">
      <c r="A28" s="5">
        <v>4</v>
      </c>
      <c r="B28" s="3" t="s">
        <v>25</v>
      </c>
      <c r="C28" s="1" t="s">
        <v>11</v>
      </c>
      <c r="D28" s="1">
        <v>68</v>
      </c>
      <c r="E28" s="2">
        <v>198</v>
      </c>
      <c r="F28" s="6">
        <f>D28*E28</f>
        <v>13464</v>
      </c>
    </row>
    <row r="29" spans="1:6" x14ac:dyDescent="0.3">
      <c r="A29" s="5"/>
      <c r="B29" s="10" t="s">
        <v>27</v>
      </c>
      <c r="C29" s="1"/>
      <c r="D29" s="1"/>
      <c r="E29" s="2"/>
      <c r="F29" s="6">
        <f>SUM(F25:F28)</f>
        <v>802584</v>
      </c>
    </row>
    <row r="30" spans="1:6" x14ac:dyDescent="0.3">
      <c r="A30" s="5"/>
      <c r="B30" s="10"/>
      <c r="C30" s="1"/>
      <c r="D30" s="1"/>
      <c r="E30" s="2"/>
      <c r="F30" s="6"/>
    </row>
    <row r="31" spans="1:6" x14ac:dyDescent="0.3">
      <c r="A31" s="5"/>
      <c r="B31" s="10" t="s">
        <v>29</v>
      </c>
      <c r="C31" s="1"/>
      <c r="D31" s="1"/>
      <c r="E31" s="2"/>
      <c r="F31" s="6">
        <f>SUM(F22+F29)</f>
        <v>1109750.6000000001</v>
      </c>
    </row>
    <row r="32" spans="1:6" x14ac:dyDescent="0.3">
      <c r="A32" s="5"/>
      <c r="B32" s="3"/>
      <c r="C32" s="1"/>
      <c r="D32" s="1"/>
      <c r="E32" s="2"/>
      <c r="F32" s="6"/>
    </row>
    <row r="33" spans="1:6" ht="27" x14ac:dyDescent="0.3">
      <c r="A33" s="5"/>
      <c r="B33" s="3" t="s">
        <v>38</v>
      </c>
      <c r="C33" s="1" t="s">
        <v>7</v>
      </c>
      <c r="D33" s="1">
        <v>1</v>
      </c>
      <c r="E33" s="2">
        <v>62000</v>
      </c>
      <c r="F33" s="6">
        <f>D33*E33</f>
        <v>62000</v>
      </c>
    </row>
    <row r="34" spans="1:6" x14ac:dyDescent="0.3">
      <c r="A34" s="5"/>
      <c r="B34" s="3" t="s">
        <v>39</v>
      </c>
      <c r="C34" s="1" t="s">
        <v>7</v>
      </c>
      <c r="D34" s="1">
        <v>1</v>
      </c>
      <c r="E34" s="2">
        <v>8584.8799999999992</v>
      </c>
      <c r="F34" s="6">
        <f>D34*E34</f>
        <v>8584.8799999999992</v>
      </c>
    </row>
    <row r="35" spans="1:6" x14ac:dyDescent="0.3">
      <c r="A35" s="5"/>
      <c r="B35" s="3" t="s">
        <v>40</v>
      </c>
      <c r="C35" s="1" t="s">
        <v>41</v>
      </c>
      <c r="D35" s="1">
        <v>30</v>
      </c>
      <c r="E35" s="2">
        <v>462</v>
      </c>
      <c r="F35" s="6">
        <f>E35*D35</f>
        <v>13860</v>
      </c>
    </row>
    <row r="36" spans="1:6" x14ac:dyDescent="0.3">
      <c r="A36" s="5"/>
      <c r="B36" s="3"/>
      <c r="C36" s="1"/>
      <c r="D36" s="1"/>
      <c r="E36" s="2"/>
      <c r="F36" s="6"/>
    </row>
    <row r="37" spans="1:6" x14ac:dyDescent="0.3">
      <c r="A37" s="5"/>
      <c r="B37" s="10" t="s">
        <v>43</v>
      </c>
      <c r="C37" s="1"/>
      <c r="D37" s="1"/>
      <c r="E37" s="2"/>
      <c r="F37" s="6">
        <f>SUM(F31+F33+F34+F35)</f>
        <v>1194195.48</v>
      </c>
    </row>
    <row r="38" spans="1:6" x14ac:dyDescent="0.3">
      <c r="A38" s="5"/>
      <c r="B38" s="3"/>
      <c r="C38" s="1"/>
      <c r="D38" s="1"/>
      <c r="E38" s="2"/>
      <c r="F38" s="6"/>
    </row>
    <row r="39" spans="1:6" x14ac:dyDescent="0.3">
      <c r="A39" s="5"/>
      <c r="B39" s="3" t="s">
        <v>44</v>
      </c>
      <c r="C39" s="1"/>
      <c r="D39" s="1"/>
      <c r="E39" s="2"/>
      <c r="F39" s="6"/>
    </row>
    <row r="40" spans="1:6" x14ac:dyDescent="0.3">
      <c r="A40" s="5"/>
      <c r="B40" s="3" t="s">
        <v>45</v>
      </c>
      <c r="C40" s="1" t="s">
        <v>42</v>
      </c>
      <c r="D40" s="1">
        <v>3</v>
      </c>
      <c r="E40" s="2">
        <f>SUM(F37)</f>
        <v>1194195.48</v>
      </c>
      <c r="F40" s="6">
        <f>SUM(E40/100*3)</f>
        <v>35825.864399999999</v>
      </c>
    </row>
    <row r="41" spans="1:6" x14ac:dyDescent="0.3">
      <c r="A41" s="5"/>
      <c r="B41" s="3" t="s">
        <v>32</v>
      </c>
      <c r="C41" s="1" t="s">
        <v>42</v>
      </c>
      <c r="D41" s="1">
        <v>3.5</v>
      </c>
      <c r="E41" s="2">
        <f>SUM(F37)</f>
        <v>1194195.48</v>
      </c>
      <c r="F41" s="6">
        <f>SUM(E41/100*3.5)</f>
        <v>41796.841799999995</v>
      </c>
    </row>
    <row r="42" spans="1:6" x14ac:dyDescent="0.3">
      <c r="A42" s="5"/>
      <c r="B42" s="3"/>
      <c r="C42" s="1"/>
      <c r="D42" s="1"/>
      <c r="E42" s="2"/>
      <c r="F42" s="6"/>
    </row>
    <row r="43" spans="1:6" x14ac:dyDescent="0.3">
      <c r="A43" s="5"/>
      <c r="B43" s="12" t="s">
        <v>6</v>
      </c>
      <c r="C43" s="13"/>
      <c r="D43" s="13"/>
      <c r="E43" s="13"/>
      <c r="F43" s="14">
        <f>SUM(F37+F40+F41)</f>
        <v>1271818.1862000001</v>
      </c>
    </row>
    <row r="44" spans="1:6" ht="15" thickBot="1" x14ac:dyDescent="0.35">
      <c r="A44" s="11"/>
      <c r="B44" s="15" t="s">
        <v>50</v>
      </c>
      <c r="C44" s="16" t="s">
        <v>42</v>
      </c>
      <c r="D44" s="16">
        <v>10</v>
      </c>
      <c r="E44" s="17">
        <f>F43</f>
        <v>1271818.1862000001</v>
      </c>
      <c r="F44" s="18">
        <f>SUM(E44/100*10)</f>
        <v>127181.81862000001</v>
      </c>
    </row>
    <row r="45" spans="1:6" ht="15" thickBot="1" x14ac:dyDescent="0.35">
      <c r="B45" s="19" t="s">
        <v>46</v>
      </c>
      <c r="C45" s="20"/>
      <c r="D45" s="20"/>
      <c r="E45" s="21"/>
      <c r="F45" s="27">
        <f>SUM(F43:F44)</f>
        <v>1399000.0048200001</v>
      </c>
    </row>
    <row r="46" spans="1:6" ht="15" thickBot="1" x14ac:dyDescent="0.35">
      <c r="B46" s="22" t="s">
        <v>48</v>
      </c>
      <c r="C46" s="23" t="s">
        <v>42</v>
      </c>
      <c r="D46" s="23">
        <v>21</v>
      </c>
      <c r="E46" s="24"/>
      <c r="F46" s="25">
        <f>PRODUCT(F45,0.21)</f>
        <v>293790.00101220002</v>
      </c>
    </row>
    <row r="47" spans="1:6" ht="15" thickBot="1" x14ac:dyDescent="0.35">
      <c r="B47" s="22" t="s">
        <v>49</v>
      </c>
      <c r="C47" s="23"/>
      <c r="D47" s="23"/>
      <c r="E47" s="24"/>
      <c r="F47" s="26">
        <f>SUM(F45:F46)</f>
        <v>1692790.0058322002</v>
      </c>
    </row>
    <row r="48" spans="1:6" ht="81" customHeight="1" x14ac:dyDescent="0.25">
      <c r="B48" s="8" t="s">
        <v>47</v>
      </c>
    </row>
  </sheetData>
  <pageMargins left="0.70866141732283472" right="0.70866141732283472" top="0.78740157480314965" bottom="0.78740157480314965" header="0.31496062992125984" footer="0.31496062992125984"/>
  <pageSetup paperSize="9"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Hejzlar</dc:creator>
  <cp:lastModifiedBy>mstoh</cp:lastModifiedBy>
  <cp:lastPrinted>2023-07-31T08:26:12Z</cp:lastPrinted>
  <dcterms:created xsi:type="dcterms:W3CDTF">2023-03-13T10:33:42Z</dcterms:created>
  <dcterms:modified xsi:type="dcterms:W3CDTF">2023-08-07T22:16:30Z</dcterms:modified>
</cp:coreProperties>
</file>