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S:\data\tajemnice\vyberova rizeni,dotace\2017_nova_ZS_pripojky_I_cast\"/>
    </mc:Choice>
  </mc:AlternateContent>
  <bookViews>
    <workbookView xWindow="0" yWindow="0" windowWidth="12144" windowHeight="7872" activeTab="4"/>
  </bookViews>
  <sheets>
    <sheet name="Rekapitulace stavby" sheetId="1" r:id="rId1"/>
    <sheet name="VRN - Vedlejší a ostatní ..." sheetId="2" r:id="rId2"/>
    <sheet name="IO 03-01a_1 - Přípojka pl..." sheetId="3" r:id="rId3"/>
    <sheet name="IO 03-01a_2 - NTL areálov..." sheetId="4" r:id="rId4"/>
    <sheet name="IO 04-01a - Vodovodní řad..." sheetId="5" r:id="rId5"/>
    <sheet name="IO 04-02a - I.část - Vodo..." sheetId="6" r:id="rId6"/>
    <sheet name="IO 05-01a - Venkovní kana..." sheetId="7" r:id="rId7"/>
    <sheet name="IO-07-01a - Přípojka sděl..." sheetId="8" r:id="rId8"/>
    <sheet name="IO-08-02a - Veřejné osvět..." sheetId="9" r:id="rId9"/>
    <sheet name="Pokyny pro vyplnění" sheetId="10" r:id="rId10"/>
  </sheets>
  <definedNames>
    <definedName name="_xlnm._FilterDatabase" localSheetId="2" hidden="1">'IO 03-01a_1 - Přípojka pl...'!$C$88:$K$215</definedName>
    <definedName name="_xlnm._FilterDatabase" localSheetId="3" hidden="1">'IO 03-01a_2 - NTL areálov...'!$C$88:$K$193</definedName>
    <definedName name="_xlnm._FilterDatabase" localSheetId="4" hidden="1">'IO 04-01a - Vodovodní řad...'!$C$86:$K$226</definedName>
    <definedName name="_xlnm._FilterDatabase" localSheetId="5" hidden="1">'IO 04-02a - I.část - Vodo...'!$C$87:$K$185</definedName>
    <definedName name="_xlnm._FilterDatabase" localSheetId="6" hidden="1">'IO 05-01a - Venkovní kana...'!$C$86:$K$203</definedName>
    <definedName name="_xlnm._FilterDatabase" localSheetId="7" hidden="1">'IO-07-01a - Přípojka sděl...'!$C$83:$K$90</definedName>
    <definedName name="_xlnm._FilterDatabase" localSheetId="8" hidden="1">'IO-08-02a - Veřejné osvět...'!$C$86:$K$187</definedName>
    <definedName name="_xlnm._FilterDatabase" localSheetId="1" hidden="1">'VRN - Vedlejší a ostatní ...'!$C$83:$K$110</definedName>
    <definedName name="_xlnm.Print_Titles" localSheetId="2">'IO 03-01a_1 - Přípojka pl...'!$88:$88</definedName>
    <definedName name="_xlnm.Print_Titles" localSheetId="3">'IO 03-01a_2 - NTL areálov...'!$88:$88</definedName>
    <definedName name="_xlnm.Print_Titles" localSheetId="4">'IO 04-01a - Vodovodní řad...'!$86:$86</definedName>
    <definedName name="_xlnm.Print_Titles" localSheetId="5">'IO 04-02a - I.část - Vodo...'!$87:$87</definedName>
    <definedName name="_xlnm.Print_Titles" localSheetId="6">'IO 05-01a - Venkovní kana...'!$86:$86</definedName>
    <definedName name="_xlnm.Print_Titles" localSheetId="7">'IO-07-01a - Přípojka sděl...'!$83:$83</definedName>
    <definedName name="_xlnm.Print_Titles" localSheetId="8">'IO-08-02a - Veřejné osvět...'!$86:$86</definedName>
    <definedName name="_xlnm.Print_Titles" localSheetId="0">'Rekapitulace stavby'!$49:$49</definedName>
    <definedName name="_xlnm.Print_Titles" localSheetId="1">'VRN - Vedlejší a ostatní ...'!$83:$83</definedName>
    <definedName name="_xlnm.Print_Area" localSheetId="2">'IO 03-01a_1 - Přípojka pl...'!$C$4:$J$38,'IO 03-01a_1 - Přípojka pl...'!$C$44:$J$68,'IO 03-01a_1 - Přípojka pl...'!$C$74:$K$215</definedName>
    <definedName name="_xlnm.Print_Area" localSheetId="3">'IO 03-01a_2 - NTL areálov...'!$C$4:$J$38,'IO 03-01a_2 - NTL areálov...'!$C$44:$J$68,'IO 03-01a_2 - NTL areálov...'!$C$74:$K$193</definedName>
    <definedName name="_xlnm.Print_Area" localSheetId="4">'IO 04-01a - Vodovodní řad...'!$C$4:$J$38,'IO 04-01a - Vodovodní řad...'!$C$44:$J$66,'IO 04-01a - Vodovodní řad...'!$C$72:$K$226</definedName>
    <definedName name="_xlnm.Print_Area" localSheetId="5">'IO 04-02a - I.část - Vodo...'!$C$4:$J$38,'IO 04-02a - I.část - Vodo...'!$C$44:$J$67,'IO 04-02a - I.část - Vodo...'!$C$73:$K$185</definedName>
    <definedName name="_xlnm.Print_Area" localSheetId="6">'IO 05-01a - Venkovní kana...'!$C$4:$J$38,'IO 05-01a - Venkovní kana...'!$C$44:$J$66,'IO 05-01a - Venkovní kana...'!$C$72:$K$203</definedName>
    <definedName name="_xlnm.Print_Area" localSheetId="7">'IO-07-01a - Přípojka sděl...'!$C$4:$J$38,'IO-07-01a - Přípojka sděl...'!$C$44:$J$63,'IO-07-01a - Přípojka sděl...'!$C$69:$K$90</definedName>
    <definedName name="_xlnm.Print_Area" localSheetId="8">'IO-08-02a - Veřejné osvět...'!$C$4:$J$38,'IO-08-02a - Veřejné osvět...'!$C$44:$J$66,'IO-08-02a - Veřejné osvět...'!$C$72:$K$187</definedName>
    <definedName name="_xlnm.Print_Area" localSheetId="9">'Pokyny pro vyplnění'!$B$2:$K$69,'Pokyny pro vyplnění'!$B$72:$K$116,'Pokyny pro vyplnění'!$B$119:$K$188,'Pokyny pro vyplnění'!$B$196:$K$216</definedName>
    <definedName name="_xlnm.Print_Area" localSheetId="0">'Rekapitulace stavby'!$D$4:$AO$33,'Rekapitulace stavby'!$C$39:$AQ$66</definedName>
    <definedName name="_xlnm.Print_Area" localSheetId="1">'VRN - Vedlejší a ostatní ...'!$C$4:$J$38,'VRN - Vedlejší a ostatní ...'!$C$44:$J$63,'VRN - Vedlejší a ostatní ...'!$C$69:$K$110</definedName>
  </definedNames>
  <calcPr calcId="152511"/>
</workbook>
</file>

<file path=xl/calcChain.xml><?xml version="1.0" encoding="utf-8"?>
<calcChain xmlns="http://schemas.openxmlformats.org/spreadsheetml/2006/main">
  <c r="AY65" i="1" l="1"/>
  <c r="AX65" i="1"/>
  <c r="BI185" i="9"/>
  <c r="BH185" i="9"/>
  <c r="BG185" i="9"/>
  <c r="BF185" i="9"/>
  <c r="T185" i="9"/>
  <c r="R185" i="9"/>
  <c r="P185" i="9"/>
  <c r="BK185" i="9"/>
  <c r="J185" i="9"/>
  <c r="BE185" i="9" s="1"/>
  <c r="BI182" i="9"/>
  <c r="BH182" i="9"/>
  <c r="BG182" i="9"/>
  <c r="BF182" i="9"/>
  <c r="T182" i="9"/>
  <c r="R182" i="9"/>
  <c r="P182" i="9"/>
  <c r="BK182" i="9"/>
  <c r="J182" i="9"/>
  <c r="BE182" i="9" s="1"/>
  <c r="BI179" i="9"/>
  <c r="BH179" i="9"/>
  <c r="BG179" i="9"/>
  <c r="BF179" i="9"/>
  <c r="BE179" i="9"/>
  <c r="T179" i="9"/>
  <c r="R179" i="9"/>
  <c r="P179" i="9"/>
  <c r="BK179" i="9"/>
  <c r="J179" i="9"/>
  <c r="BI176" i="9"/>
  <c r="BH176" i="9"/>
  <c r="BG176" i="9"/>
  <c r="BF176" i="9"/>
  <c r="BE176" i="9"/>
  <c r="T176" i="9"/>
  <c r="R176" i="9"/>
  <c r="P176" i="9"/>
  <c r="BK176" i="9"/>
  <c r="J176" i="9"/>
  <c r="BI173" i="9"/>
  <c r="BH173" i="9"/>
  <c r="BG173" i="9"/>
  <c r="BF173" i="9"/>
  <c r="BE173" i="9"/>
  <c r="T173" i="9"/>
  <c r="R173" i="9"/>
  <c r="P173" i="9"/>
  <c r="BK173" i="9"/>
  <c r="J173" i="9"/>
  <c r="BI170" i="9"/>
  <c r="BH170" i="9"/>
  <c r="BG170" i="9"/>
  <c r="BF170" i="9"/>
  <c r="BE170" i="9"/>
  <c r="T170" i="9"/>
  <c r="R170" i="9"/>
  <c r="P170" i="9"/>
  <c r="BK170" i="9"/>
  <c r="J170" i="9"/>
  <c r="BI168" i="9"/>
  <c r="BH168" i="9"/>
  <c r="BG168" i="9"/>
  <c r="BF168" i="9"/>
  <c r="BE168" i="9"/>
  <c r="T168" i="9"/>
  <c r="R168" i="9"/>
  <c r="P168" i="9"/>
  <c r="BK168" i="9"/>
  <c r="J168" i="9"/>
  <c r="BI166" i="9"/>
  <c r="BH166" i="9"/>
  <c r="BG166" i="9"/>
  <c r="BF166" i="9"/>
  <c r="BE166" i="9"/>
  <c r="T166" i="9"/>
  <c r="R166" i="9"/>
  <c r="P166" i="9"/>
  <c r="BK166" i="9"/>
  <c r="J166" i="9"/>
  <c r="BI164" i="9"/>
  <c r="BH164" i="9"/>
  <c r="BG164" i="9"/>
  <c r="BF164" i="9"/>
  <c r="BE164" i="9"/>
  <c r="T164" i="9"/>
  <c r="R164" i="9"/>
  <c r="P164" i="9"/>
  <c r="BK164" i="9"/>
  <c r="J164" i="9"/>
  <c r="BI161" i="9"/>
  <c r="BH161" i="9"/>
  <c r="BG161" i="9"/>
  <c r="BF161" i="9"/>
  <c r="BE161" i="9"/>
  <c r="T161" i="9"/>
  <c r="R161" i="9"/>
  <c r="P161" i="9"/>
  <c r="BK161" i="9"/>
  <c r="J161" i="9"/>
  <c r="BI157" i="9"/>
  <c r="BH157" i="9"/>
  <c r="BG157" i="9"/>
  <c r="BF157" i="9"/>
  <c r="BE157" i="9"/>
  <c r="T157" i="9"/>
  <c r="R157" i="9"/>
  <c r="P157" i="9"/>
  <c r="BK157" i="9"/>
  <c r="J157" i="9"/>
  <c r="BI153" i="9"/>
  <c r="BH153" i="9"/>
  <c r="BG153" i="9"/>
  <c r="BF153" i="9"/>
  <c r="BE153" i="9"/>
  <c r="T153" i="9"/>
  <c r="R153" i="9"/>
  <c r="P153" i="9"/>
  <c r="BK153" i="9"/>
  <c r="J153" i="9"/>
  <c r="BI149" i="9"/>
  <c r="BH149" i="9"/>
  <c r="BG149" i="9"/>
  <c r="BF149" i="9"/>
  <c r="BE149" i="9"/>
  <c r="T149" i="9"/>
  <c r="R149" i="9"/>
  <c r="P149" i="9"/>
  <c r="BK149" i="9"/>
  <c r="J149" i="9"/>
  <c r="BI145" i="9"/>
  <c r="BH145" i="9"/>
  <c r="BG145" i="9"/>
  <c r="BF145" i="9"/>
  <c r="BE145" i="9"/>
  <c r="T145" i="9"/>
  <c r="R145" i="9"/>
  <c r="P145" i="9"/>
  <c r="BK145" i="9"/>
  <c r="J145" i="9"/>
  <c r="BI141" i="9"/>
  <c r="BH141" i="9"/>
  <c r="BG141" i="9"/>
  <c r="BF141" i="9"/>
  <c r="BE141" i="9"/>
  <c r="T141" i="9"/>
  <c r="R141" i="9"/>
  <c r="P141" i="9"/>
  <c r="BK141" i="9"/>
  <c r="J141" i="9"/>
  <c r="BI137" i="9"/>
  <c r="BH137" i="9"/>
  <c r="BG137" i="9"/>
  <c r="BF137" i="9"/>
  <c r="BE137" i="9"/>
  <c r="T137" i="9"/>
  <c r="R137" i="9"/>
  <c r="P137" i="9"/>
  <c r="BK137" i="9"/>
  <c r="J137" i="9"/>
  <c r="BI135" i="9"/>
  <c r="BH135" i="9"/>
  <c r="BG135" i="9"/>
  <c r="BF135" i="9"/>
  <c r="BE135" i="9"/>
  <c r="T135" i="9"/>
  <c r="T134" i="9" s="1"/>
  <c r="R135" i="9"/>
  <c r="R134" i="9" s="1"/>
  <c r="P135" i="9"/>
  <c r="P134" i="9" s="1"/>
  <c r="BK135" i="9"/>
  <c r="BK134" i="9" s="1"/>
  <c r="J134" i="9" s="1"/>
  <c r="J65" i="9" s="1"/>
  <c r="J135" i="9"/>
  <c r="BI132" i="9"/>
  <c r="BH132" i="9"/>
  <c r="BG132" i="9"/>
  <c r="BF132" i="9"/>
  <c r="T132" i="9"/>
  <c r="R132" i="9"/>
  <c r="P132" i="9"/>
  <c r="BK132" i="9"/>
  <c r="J132" i="9"/>
  <c r="BE132" i="9" s="1"/>
  <c r="BI130" i="9"/>
  <c r="BH130" i="9"/>
  <c r="BG130" i="9"/>
  <c r="BF130" i="9"/>
  <c r="T130" i="9"/>
  <c r="T129" i="9" s="1"/>
  <c r="T128" i="9" s="1"/>
  <c r="R130" i="9"/>
  <c r="R129" i="9" s="1"/>
  <c r="P130" i="9"/>
  <c r="P129" i="9" s="1"/>
  <c r="BK130" i="9"/>
  <c r="BK129" i="9" s="1"/>
  <c r="J130" i="9"/>
  <c r="BE130" i="9" s="1"/>
  <c r="BI126" i="9"/>
  <c r="BH126" i="9"/>
  <c r="BG126" i="9"/>
  <c r="BF126" i="9"/>
  <c r="T126" i="9"/>
  <c r="R126" i="9"/>
  <c r="P126" i="9"/>
  <c r="BK126" i="9"/>
  <c r="J126" i="9"/>
  <c r="BE126" i="9" s="1"/>
  <c r="BI124" i="9"/>
  <c r="BH124" i="9"/>
  <c r="BG124" i="9"/>
  <c r="BF124" i="9"/>
  <c r="T124" i="9"/>
  <c r="R124" i="9"/>
  <c r="P124" i="9"/>
  <c r="BK124" i="9"/>
  <c r="J124" i="9"/>
  <c r="BE124" i="9" s="1"/>
  <c r="BI122" i="9"/>
  <c r="BH122" i="9"/>
  <c r="BG122" i="9"/>
  <c r="BF122" i="9"/>
  <c r="BE122" i="9"/>
  <c r="T122" i="9"/>
  <c r="R122" i="9"/>
  <c r="P122" i="9"/>
  <c r="BK122" i="9"/>
  <c r="J122" i="9"/>
  <c r="BI120" i="9"/>
  <c r="BH120" i="9"/>
  <c r="BG120" i="9"/>
  <c r="BF120" i="9"/>
  <c r="T120" i="9"/>
  <c r="R120" i="9"/>
  <c r="P120" i="9"/>
  <c r="BK120" i="9"/>
  <c r="J120" i="9"/>
  <c r="BE120" i="9" s="1"/>
  <c r="BI118" i="9"/>
  <c r="BH118" i="9"/>
  <c r="BG118" i="9"/>
  <c r="BF118" i="9"/>
  <c r="BE118" i="9"/>
  <c r="T118" i="9"/>
  <c r="R118" i="9"/>
  <c r="P118" i="9"/>
  <c r="BK118" i="9"/>
  <c r="J118" i="9"/>
  <c r="BI116" i="9"/>
  <c r="BH116" i="9"/>
  <c r="BG116" i="9"/>
  <c r="BF116" i="9"/>
  <c r="T116" i="9"/>
  <c r="R116" i="9"/>
  <c r="P116" i="9"/>
  <c r="BK116" i="9"/>
  <c r="J116" i="9"/>
  <c r="BE116" i="9" s="1"/>
  <c r="BI114" i="9"/>
  <c r="BH114" i="9"/>
  <c r="BG114" i="9"/>
  <c r="BF114" i="9"/>
  <c r="BE114" i="9"/>
  <c r="T114" i="9"/>
  <c r="R114" i="9"/>
  <c r="P114" i="9"/>
  <c r="BK114" i="9"/>
  <c r="J114" i="9"/>
  <c r="BI112" i="9"/>
  <c r="BH112" i="9"/>
  <c r="BG112" i="9"/>
  <c r="BF112" i="9"/>
  <c r="BE112" i="9"/>
  <c r="T112" i="9"/>
  <c r="R112" i="9"/>
  <c r="P112" i="9"/>
  <c r="BK112" i="9"/>
  <c r="J112" i="9"/>
  <c r="BI110" i="9"/>
  <c r="BH110" i="9"/>
  <c r="BG110" i="9"/>
  <c r="BF110" i="9"/>
  <c r="BE110" i="9"/>
  <c r="T110" i="9"/>
  <c r="R110" i="9"/>
  <c r="P110" i="9"/>
  <c r="BK110" i="9"/>
  <c r="J110" i="9"/>
  <c r="BI108" i="9"/>
  <c r="BH108" i="9"/>
  <c r="BG108" i="9"/>
  <c r="BF108" i="9"/>
  <c r="BE108" i="9"/>
  <c r="T108" i="9"/>
  <c r="R108" i="9"/>
  <c r="P108" i="9"/>
  <c r="BK108" i="9"/>
  <c r="J108" i="9"/>
  <c r="BI106" i="9"/>
  <c r="BH106" i="9"/>
  <c r="BG106" i="9"/>
  <c r="BF106" i="9"/>
  <c r="BE106" i="9"/>
  <c r="T106" i="9"/>
  <c r="R106" i="9"/>
  <c r="P106" i="9"/>
  <c r="BK106" i="9"/>
  <c r="J106" i="9"/>
  <c r="BI104" i="9"/>
  <c r="BH104" i="9"/>
  <c r="BG104" i="9"/>
  <c r="BF104" i="9"/>
  <c r="BE104" i="9"/>
  <c r="T104" i="9"/>
  <c r="R104" i="9"/>
  <c r="P104" i="9"/>
  <c r="BK104" i="9"/>
  <c r="J104" i="9"/>
  <c r="BI102" i="9"/>
  <c r="BH102" i="9"/>
  <c r="BG102" i="9"/>
  <c r="BF102" i="9"/>
  <c r="BE102" i="9"/>
  <c r="T102" i="9"/>
  <c r="R102" i="9"/>
  <c r="P102" i="9"/>
  <c r="BK102" i="9"/>
  <c r="J102" i="9"/>
  <c r="BI99" i="9"/>
  <c r="BH99" i="9"/>
  <c r="BG99" i="9"/>
  <c r="BF99" i="9"/>
  <c r="BE99" i="9"/>
  <c r="T99" i="9"/>
  <c r="R99" i="9"/>
  <c r="P99" i="9"/>
  <c r="BK99" i="9"/>
  <c r="J99" i="9"/>
  <c r="BI97" i="9"/>
  <c r="BH97" i="9"/>
  <c r="BG97" i="9"/>
  <c r="BF97" i="9"/>
  <c r="BE97" i="9"/>
  <c r="T97" i="9"/>
  <c r="R97" i="9"/>
  <c r="P97" i="9"/>
  <c r="BK97" i="9"/>
  <c r="J97" i="9"/>
  <c r="BI95" i="9"/>
  <c r="BH95" i="9"/>
  <c r="BG95" i="9"/>
  <c r="BF95" i="9"/>
  <c r="BE95" i="9"/>
  <c r="T95" i="9"/>
  <c r="R95" i="9"/>
  <c r="P95" i="9"/>
  <c r="BK95" i="9"/>
  <c r="J95" i="9"/>
  <c r="BI93" i="9"/>
  <c r="BH93" i="9"/>
  <c r="BG93" i="9"/>
  <c r="BF93" i="9"/>
  <c r="BE93" i="9"/>
  <c r="T93" i="9"/>
  <c r="R93" i="9"/>
  <c r="P93" i="9"/>
  <c r="BK93" i="9"/>
  <c r="J93" i="9"/>
  <c r="BI90" i="9"/>
  <c r="F36" i="9" s="1"/>
  <c r="BD65" i="1" s="1"/>
  <c r="BH90" i="9"/>
  <c r="F35" i="9" s="1"/>
  <c r="BC65" i="1" s="1"/>
  <c r="BC64" i="1" s="1"/>
  <c r="AY64" i="1" s="1"/>
  <c r="BG90" i="9"/>
  <c r="F34" i="9" s="1"/>
  <c r="BB65" i="1" s="1"/>
  <c r="BF90" i="9"/>
  <c r="J33" i="9" s="1"/>
  <c r="AW65" i="1" s="1"/>
  <c r="BE90" i="9"/>
  <c r="T90" i="9"/>
  <c r="T89" i="9" s="1"/>
  <c r="T88" i="9" s="1"/>
  <c r="T87" i="9" s="1"/>
  <c r="R90" i="9"/>
  <c r="R89" i="9" s="1"/>
  <c r="R88" i="9" s="1"/>
  <c r="P90" i="9"/>
  <c r="P89" i="9" s="1"/>
  <c r="P88" i="9" s="1"/>
  <c r="BK90" i="9"/>
  <c r="BK89" i="9" s="1"/>
  <c r="J90" i="9"/>
  <c r="J83" i="9"/>
  <c r="F83" i="9"/>
  <c r="F81" i="9"/>
  <c r="E79" i="9"/>
  <c r="J55" i="9"/>
  <c r="F55" i="9"/>
  <c r="F53" i="9"/>
  <c r="E51" i="9"/>
  <c r="E47" i="9"/>
  <c r="J20" i="9"/>
  <c r="E20" i="9"/>
  <c r="F56" i="9" s="1"/>
  <c r="J19" i="9"/>
  <c r="J14" i="9"/>
  <c r="J81" i="9" s="1"/>
  <c r="E7" i="9"/>
  <c r="E75" i="9" s="1"/>
  <c r="AY63" i="1"/>
  <c r="AX63" i="1"/>
  <c r="F35" i="8"/>
  <c r="BC63" i="1" s="1"/>
  <c r="BI89" i="8"/>
  <c r="BH89" i="8"/>
  <c r="BG89" i="8"/>
  <c r="BF89" i="8"/>
  <c r="T89" i="8"/>
  <c r="R89" i="8"/>
  <c r="P89" i="8"/>
  <c r="BK89" i="8"/>
  <c r="J89" i="8"/>
  <c r="BE89" i="8" s="1"/>
  <c r="BI87" i="8"/>
  <c r="F36" i="8" s="1"/>
  <c r="BD63" i="1" s="1"/>
  <c r="BH87" i="8"/>
  <c r="BG87" i="8"/>
  <c r="F34" i="8" s="1"/>
  <c r="BB63" i="1" s="1"/>
  <c r="BF87" i="8"/>
  <c r="J33" i="8" s="1"/>
  <c r="AW63" i="1" s="1"/>
  <c r="BE87" i="8"/>
  <c r="J32" i="8" s="1"/>
  <c r="AV63" i="1" s="1"/>
  <c r="T87" i="8"/>
  <c r="T86" i="8" s="1"/>
  <c r="T85" i="8" s="1"/>
  <c r="T84" i="8" s="1"/>
  <c r="R87" i="8"/>
  <c r="R86" i="8" s="1"/>
  <c r="R85" i="8" s="1"/>
  <c r="R84" i="8" s="1"/>
  <c r="P87" i="8"/>
  <c r="P86" i="8" s="1"/>
  <c r="P85" i="8" s="1"/>
  <c r="P84" i="8" s="1"/>
  <c r="AU63" i="1" s="1"/>
  <c r="BK87" i="8"/>
  <c r="BK86" i="8" s="1"/>
  <c r="J87" i="8"/>
  <c r="J80" i="8"/>
  <c r="F80" i="8"/>
  <c r="F78" i="8"/>
  <c r="E76" i="8"/>
  <c r="J55" i="8"/>
  <c r="F55" i="8"/>
  <c r="F53" i="8"/>
  <c r="E51" i="8"/>
  <c r="J20" i="8"/>
  <c r="E20" i="8"/>
  <c r="F56" i="8" s="1"/>
  <c r="J19" i="8"/>
  <c r="J14" i="8"/>
  <c r="J53" i="8" s="1"/>
  <c r="E7" i="8"/>
  <c r="E72" i="8" s="1"/>
  <c r="AY61" i="1"/>
  <c r="AX61" i="1"/>
  <c r="BI202" i="7"/>
  <c r="BH202" i="7"/>
  <c r="BG202" i="7"/>
  <c r="BF202" i="7"/>
  <c r="BE202" i="7"/>
  <c r="T202" i="7"/>
  <c r="T201" i="7" s="1"/>
  <c r="R202" i="7"/>
  <c r="R201" i="7" s="1"/>
  <c r="P202" i="7"/>
  <c r="P201" i="7" s="1"/>
  <c r="BK202" i="7"/>
  <c r="BK201" i="7" s="1"/>
  <c r="J201" i="7" s="1"/>
  <c r="J65" i="7" s="1"/>
  <c r="J202" i="7"/>
  <c r="BI199" i="7"/>
  <c r="BH199" i="7"/>
  <c r="BG199" i="7"/>
  <c r="BF199" i="7"/>
  <c r="T199" i="7"/>
  <c r="R199" i="7"/>
  <c r="P199" i="7"/>
  <c r="BK199" i="7"/>
  <c r="J199" i="7"/>
  <c r="BE199" i="7" s="1"/>
  <c r="BI197" i="7"/>
  <c r="BH197" i="7"/>
  <c r="BG197" i="7"/>
  <c r="BF197" i="7"/>
  <c r="T197" i="7"/>
  <c r="R197" i="7"/>
  <c r="P197" i="7"/>
  <c r="BK197" i="7"/>
  <c r="J197" i="7"/>
  <c r="BE197" i="7" s="1"/>
  <c r="BI195" i="7"/>
  <c r="BH195" i="7"/>
  <c r="BG195" i="7"/>
  <c r="BF195" i="7"/>
  <c r="BE195" i="7"/>
  <c r="T195" i="7"/>
  <c r="R195" i="7"/>
  <c r="P195" i="7"/>
  <c r="BK195" i="7"/>
  <c r="J195" i="7"/>
  <c r="BI193" i="7"/>
  <c r="BH193" i="7"/>
  <c r="BG193" i="7"/>
  <c r="BF193" i="7"/>
  <c r="T193" i="7"/>
  <c r="R193" i="7"/>
  <c r="P193" i="7"/>
  <c r="BK193" i="7"/>
  <c r="J193" i="7"/>
  <c r="BE193" i="7" s="1"/>
  <c r="BI191" i="7"/>
  <c r="BH191" i="7"/>
  <c r="BG191" i="7"/>
  <c r="BF191" i="7"/>
  <c r="BE191" i="7"/>
  <c r="T191" i="7"/>
  <c r="R191" i="7"/>
  <c r="P191" i="7"/>
  <c r="BK191" i="7"/>
  <c r="J191" i="7"/>
  <c r="BI188" i="7"/>
  <c r="BH188" i="7"/>
  <c r="BG188" i="7"/>
  <c r="BF188" i="7"/>
  <c r="T188" i="7"/>
  <c r="R188" i="7"/>
  <c r="P188" i="7"/>
  <c r="BK188" i="7"/>
  <c r="J188" i="7"/>
  <c r="BE188" i="7" s="1"/>
  <c r="BI186" i="7"/>
  <c r="BH186" i="7"/>
  <c r="BG186" i="7"/>
  <c r="BF186" i="7"/>
  <c r="BE186" i="7"/>
  <c r="T186" i="7"/>
  <c r="R186" i="7"/>
  <c r="P186" i="7"/>
  <c r="BK186" i="7"/>
  <c r="J186" i="7"/>
  <c r="BI184" i="7"/>
  <c r="BH184" i="7"/>
  <c r="BG184" i="7"/>
  <c r="BF184" i="7"/>
  <c r="BE184" i="7"/>
  <c r="T184" i="7"/>
  <c r="R184" i="7"/>
  <c r="P184" i="7"/>
  <c r="BK184" i="7"/>
  <c r="J184" i="7"/>
  <c r="BI182" i="7"/>
  <c r="BH182" i="7"/>
  <c r="BG182" i="7"/>
  <c r="BF182" i="7"/>
  <c r="BE182" i="7"/>
  <c r="T182" i="7"/>
  <c r="R182" i="7"/>
  <c r="P182" i="7"/>
  <c r="BK182" i="7"/>
  <c r="J182" i="7"/>
  <c r="BI180" i="7"/>
  <c r="BH180" i="7"/>
  <c r="BG180" i="7"/>
  <c r="BF180" i="7"/>
  <c r="BE180" i="7"/>
  <c r="T180" i="7"/>
  <c r="R180" i="7"/>
  <c r="P180" i="7"/>
  <c r="BK180" i="7"/>
  <c r="J180" i="7"/>
  <c r="BI178" i="7"/>
  <c r="BH178" i="7"/>
  <c r="BG178" i="7"/>
  <c r="BF178" i="7"/>
  <c r="BE178" i="7"/>
  <c r="T178" i="7"/>
  <c r="R178" i="7"/>
  <c r="P178" i="7"/>
  <c r="BK178" i="7"/>
  <c r="J178" i="7"/>
  <c r="BI176" i="7"/>
  <c r="BH176" i="7"/>
  <c r="BG176" i="7"/>
  <c r="BF176" i="7"/>
  <c r="BE176" i="7"/>
  <c r="T176" i="7"/>
  <c r="R176" i="7"/>
  <c r="P176" i="7"/>
  <c r="BK176" i="7"/>
  <c r="J176" i="7"/>
  <c r="BI174" i="7"/>
  <c r="BH174" i="7"/>
  <c r="BG174" i="7"/>
  <c r="BF174" i="7"/>
  <c r="BE174" i="7"/>
  <c r="T174" i="7"/>
  <c r="R174" i="7"/>
  <c r="P174" i="7"/>
  <c r="BK174" i="7"/>
  <c r="J174" i="7"/>
  <c r="BI172" i="7"/>
  <c r="BH172" i="7"/>
  <c r="BG172" i="7"/>
  <c r="BF172" i="7"/>
  <c r="BE172" i="7"/>
  <c r="T172" i="7"/>
  <c r="R172" i="7"/>
  <c r="P172" i="7"/>
  <c r="BK172" i="7"/>
  <c r="J172" i="7"/>
  <c r="BI170" i="7"/>
  <c r="BH170" i="7"/>
  <c r="BG170" i="7"/>
  <c r="BF170" i="7"/>
  <c r="BE170" i="7"/>
  <c r="T170" i="7"/>
  <c r="R170" i="7"/>
  <c r="P170" i="7"/>
  <c r="BK170" i="7"/>
  <c r="J170" i="7"/>
  <c r="BI167" i="7"/>
  <c r="BH167" i="7"/>
  <c r="BG167" i="7"/>
  <c r="BF167" i="7"/>
  <c r="BE167" i="7"/>
  <c r="T167" i="7"/>
  <c r="R167" i="7"/>
  <c r="P167" i="7"/>
  <c r="BK167" i="7"/>
  <c r="J167" i="7"/>
  <c r="BI165" i="7"/>
  <c r="BH165" i="7"/>
  <c r="BG165" i="7"/>
  <c r="BF165" i="7"/>
  <c r="BE165" i="7"/>
  <c r="T165" i="7"/>
  <c r="T164" i="7" s="1"/>
  <c r="R165" i="7"/>
  <c r="R164" i="7" s="1"/>
  <c r="P165" i="7"/>
  <c r="P164" i="7" s="1"/>
  <c r="BK165" i="7"/>
  <c r="BK164" i="7" s="1"/>
  <c r="J164" i="7" s="1"/>
  <c r="J64" i="7" s="1"/>
  <c r="J165" i="7"/>
  <c r="BI161" i="7"/>
  <c r="BH161" i="7"/>
  <c r="BG161" i="7"/>
  <c r="BF161" i="7"/>
  <c r="T161" i="7"/>
  <c r="R161" i="7"/>
  <c r="P161" i="7"/>
  <c r="BK161" i="7"/>
  <c r="J161" i="7"/>
  <c r="BE161" i="7" s="1"/>
  <c r="BI158" i="7"/>
  <c r="BH158" i="7"/>
  <c r="BG158" i="7"/>
  <c r="BF158" i="7"/>
  <c r="T158" i="7"/>
  <c r="R158" i="7"/>
  <c r="P158" i="7"/>
  <c r="BK158" i="7"/>
  <c r="J158" i="7"/>
  <c r="BE158" i="7" s="1"/>
  <c r="BI155" i="7"/>
  <c r="BH155" i="7"/>
  <c r="BG155" i="7"/>
  <c r="BF155" i="7"/>
  <c r="T155" i="7"/>
  <c r="T154" i="7" s="1"/>
  <c r="R155" i="7"/>
  <c r="R154" i="7" s="1"/>
  <c r="P155" i="7"/>
  <c r="P154" i="7" s="1"/>
  <c r="BK155" i="7"/>
  <c r="BK154" i="7" s="1"/>
  <c r="J154" i="7" s="1"/>
  <c r="J63" i="7" s="1"/>
  <c r="J155" i="7"/>
  <c r="BE155" i="7" s="1"/>
  <c r="BI151" i="7"/>
  <c r="BH151" i="7"/>
  <c r="BG151" i="7"/>
  <c r="BF151" i="7"/>
  <c r="BE151" i="7"/>
  <c r="T151" i="7"/>
  <c r="R151" i="7"/>
  <c r="P151" i="7"/>
  <c r="BK151" i="7"/>
  <c r="J151" i="7"/>
  <c r="BI148" i="7"/>
  <c r="BH148" i="7"/>
  <c r="BG148" i="7"/>
  <c r="BF148" i="7"/>
  <c r="BE148" i="7"/>
  <c r="T148" i="7"/>
  <c r="R148" i="7"/>
  <c r="P148" i="7"/>
  <c r="BK148" i="7"/>
  <c r="J148" i="7"/>
  <c r="BI145" i="7"/>
  <c r="BH145" i="7"/>
  <c r="BG145" i="7"/>
  <c r="BF145" i="7"/>
  <c r="BE145" i="7"/>
  <c r="T145" i="7"/>
  <c r="R145" i="7"/>
  <c r="P145" i="7"/>
  <c r="BK145" i="7"/>
  <c r="J145" i="7"/>
  <c r="BI142" i="7"/>
  <c r="BH142" i="7"/>
  <c r="BG142" i="7"/>
  <c r="BF142" i="7"/>
  <c r="BE142" i="7"/>
  <c r="T142" i="7"/>
  <c r="R142" i="7"/>
  <c r="P142" i="7"/>
  <c r="BK142" i="7"/>
  <c r="J142" i="7"/>
  <c r="BI140" i="7"/>
  <c r="BH140" i="7"/>
  <c r="BG140" i="7"/>
  <c r="BF140" i="7"/>
  <c r="BE140" i="7"/>
  <c r="T140" i="7"/>
  <c r="R140" i="7"/>
  <c r="P140" i="7"/>
  <c r="BK140" i="7"/>
  <c r="J140" i="7"/>
  <c r="BI138" i="7"/>
  <c r="BH138" i="7"/>
  <c r="BG138" i="7"/>
  <c r="BF138" i="7"/>
  <c r="BE138" i="7"/>
  <c r="T138" i="7"/>
  <c r="R138" i="7"/>
  <c r="P138" i="7"/>
  <c r="BK138" i="7"/>
  <c r="J138" i="7"/>
  <c r="BI135" i="7"/>
  <c r="BH135" i="7"/>
  <c r="BG135" i="7"/>
  <c r="BF135" i="7"/>
  <c r="BE135" i="7"/>
  <c r="T135" i="7"/>
  <c r="R135" i="7"/>
  <c r="P135" i="7"/>
  <c r="BK135" i="7"/>
  <c r="J135" i="7"/>
  <c r="BI132" i="7"/>
  <c r="BH132" i="7"/>
  <c r="BG132" i="7"/>
  <c r="BF132" i="7"/>
  <c r="BE132" i="7"/>
  <c r="T132" i="7"/>
  <c r="R132" i="7"/>
  <c r="P132" i="7"/>
  <c r="BK132" i="7"/>
  <c r="J132" i="7"/>
  <c r="BI129" i="7"/>
  <c r="BH129" i="7"/>
  <c r="BG129" i="7"/>
  <c r="BF129" i="7"/>
  <c r="BE129" i="7"/>
  <c r="T129" i="7"/>
  <c r="R129" i="7"/>
  <c r="P129" i="7"/>
  <c r="BK129" i="7"/>
  <c r="J129" i="7"/>
  <c r="BI126" i="7"/>
  <c r="BH126" i="7"/>
  <c r="BG126" i="7"/>
  <c r="BF126" i="7"/>
  <c r="BE126" i="7"/>
  <c r="T126" i="7"/>
  <c r="R126" i="7"/>
  <c r="P126" i="7"/>
  <c r="BK126" i="7"/>
  <c r="J126" i="7"/>
  <c r="BI123" i="7"/>
  <c r="BH123" i="7"/>
  <c r="BG123" i="7"/>
  <c r="BF123" i="7"/>
  <c r="BE123" i="7"/>
  <c r="T123" i="7"/>
  <c r="R123" i="7"/>
  <c r="P123" i="7"/>
  <c r="BK123" i="7"/>
  <c r="J123" i="7"/>
  <c r="BI120" i="7"/>
  <c r="BH120" i="7"/>
  <c r="BG120" i="7"/>
  <c r="BF120" i="7"/>
  <c r="BE120" i="7"/>
  <c r="T120" i="7"/>
  <c r="R120" i="7"/>
  <c r="P120" i="7"/>
  <c r="BK120" i="7"/>
  <c r="J120" i="7"/>
  <c r="BI117" i="7"/>
  <c r="BH117" i="7"/>
  <c r="BG117" i="7"/>
  <c r="BF117" i="7"/>
  <c r="BE117" i="7"/>
  <c r="T117" i="7"/>
  <c r="R117" i="7"/>
  <c r="P117" i="7"/>
  <c r="BK117" i="7"/>
  <c r="J117" i="7"/>
  <c r="BI114" i="7"/>
  <c r="BH114" i="7"/>
  <c r="BG114" i="7"/>
  <c r="BF114" i="7"/>
  <c r="BE114" i="7"/>
  <c r="T114" i="7"/>
  <c r="R114" i="7"/>
  <c r="P114" i="7"/>
  <c r="BK114" i="7"/>
  <c r="J114" i="7"/>
  <c r="BI111" i="7"/>
  <c r="BH111" i="7"/>
  <c r="BG111" i="7"/>
  <c r="BF111" i="7"/>
  <c r="BE111" i="7"/>
  <c r="T111" i="7"/>
  <c r="R111" i="7"/>
  <c r="P111" i="7"/>
  <c r="BK111" i="7"/>
  <c r="J111" i="7"/>
  <c r="BI108" i="7"/>
  <c r="BH108" i="7"/>
  <c r="BG108" i="7"/>
  <c r="BF108" i="7"/>
  <c r="BE108" i="7"/>
  <c r="T108" i="7"/>
  <c r="R108" i="7"/>
  <c r="P108" i="7"/>
  <c r="BK108" i="7"/>
  <c r="J108" i="7"/>
  <c r="BI105" i="7"/>
  <c r="BH105" i="7"/>
  <c r="BG105" i="7"/>
  <c r="BF105" i="7"/>
  <c r="BE105" i="7"/>
  <c r="T105" i="7"/>
  <c r="R105" i="7"/>
  <c r="P105" i="7"/>
  <c r="BK105" i="7"/>
  <c r="J105" i="7"/>
  <c r="BI102" i="7"/>
  <c r="BH102" i="7"/>
  <c r="BG102" i="7"/>
  <c r="BF102" i="7"/>
  <c r="BE102" i="7"/>
  <c r="T102" i="7"/>
  <c r="R102" i="7"/>
  <c r="P102" i="7"/>
  <c r="BK102" i="7"/>
  <c r="J102" i="7"/>
  <c r="BI98" i="7"/>
  <c r="BH98" i="7"/>
  <c r="BG98" i="7"/>
  <c r="BF98" i="7"/>
  <c r="BE98" i="7"/>
  <c r="T98" i="7"/>
  <c r="R98" i="7"/>
  <c r="P98" i="7"/>
  <c r="BK98" i="7"/>
  <c r="J98" i="7"/>
  <c r="BI94" i="7"/>
  <c r="BH94" i="7"/>
  <c r="BG94" i="7"/>
  <c r="BF94" i="7"/>
  <c r="BE94" i="7"/>
  <c r="T94" i="7"/>
  <c r="R94" i="7"/>
  <c r="P94" i="7"/>
  <c r="BK94" i="7"/>
  <c r="J94" i="7"/>
  <c r="BI92" i="7"/>
  <c r="BH92" i="7"/>
  <c r="BG92" i="7"/>
  <c r="BF92" i="7"/>
  <c r="BE92" i="7"/>
  <c r="T92" i="7"/>
  <c r="R92" i="7"/>
  <c r="P92" i="7"/>
  <c r="BK92" i="7"/>
  <c r="J92" i="7"/>
  <c r="BI90" i="7"/>
  <c r="F36" i="7" s="1"/>
  <c r="BD61" i="1" s="1"/>
  <c r="BH90" i="7"/>
  <c r="F35" i="7" s="1"/>
  <c r="BC61" i="1" s="1"/>
  <c r="BG90" i="7"/>
  <c r="F34" i="7" s="1"/>
  <c r="BB61" i="1" s="1"/>
  <c r="BF90" i="7"/>
  <c r="J33" i="7" s="1"/>
  <c r="AW61" i="1" s="1"/>
  <c r="BE90" i="7"/>
  <c r="T90" i="7"/>
  <c r="T89" i="7" s="1"/>
  <c r="T88" i="7" s="1"/>
  <c r="T87" i="7" s="1"/>
  <c r="R90" i="7"/>
  <c r="R89" i="7" s="1"/>
  <c r="P90" i="7"/>
  <c r="P89" i="7" s="1"/>
  <c r="P88" i="7" s="1"/>
  <c r="P87" i="7" s="1"/>
  <c r="AU61" i="1" s="1"/>
  <c r="BK90" i="7"/>
  <c r="BK89" i="7" s="1"/>
  <c r="J90" i="7"/>
  <c r="J83" i="7"/>
  <c r="F83" i="7"/>
  <c r="F81" i="7"/>
  <c r="E79" i="7"/>
  <c r="E75" i="7"/>
  <c r="J55" i="7"/>
  <c r="F55" i="7"/>
  <c r="F53" i="7"/>
  <c r="E51" i="7"/>
  <c r="J20" i="7"/>
  <c r="E20" i="7"/>
  <c r="F56" i="7" s="1"/>
  <c r="J19" i="7"/>
  <c r="J14" i="7"/>
  <c r="J53" i="7" s="1"/>
  <c r="E7" i="7"/>
  <c r="E47" i="7" s="1"/>
  <c r="AY59" i="1"/>
  <c r="AX59" i="1"/>
  <c r="BI184" i="6"/>
  <c r="BH184" i="6"/>
  <c r="BG184" i="6"/>
  <c r="BF184" i="6"/>
  <c r="T184" i="6"/>
  <c r="R184" i="6"/>
  <c r="P184" i="6"/>
  <c r="BK184" i="6"/>
  <c r="J184" i="6"/>
  <c r="BE184" i="6" s="1"/>
  <c r="BI182" i="6"/>
  <c r="BH182" i="6"/>
  <c r="BG182" i="6"/>
  <c r="BF182" i="6"/>
  <c r="T182" i="6"/>
  <c r="R182" i="6"/>
  <c r="P182" i="6"/>
  <c r="BK182" i="6"/>
  <c r="J182" i="6"/>
  <c r="BE182" i="6" s="1"/>
  <c r="BI180" i="6"/>
  <c r="BH180" i="6"/>
  <c r="BG180" i="6"/>
  <c r="BF180" i="6"/>
  <c r="T180" i="6"/>
  <c r="R180" i="6"/>
  <c r="P180" i="6"/>
  <c r="BK180" i="6"/>
  <c r="J180" i="6"/>
  <c r="BE180" i="6" s="1"/>
  <c r="BI178" i="6"/>
  <c r="BH178" i="6"/>
  <c r="BG178" i="6"/>
  <c r="BF178" i="6"/>
  <c r="T178" i="6"/>
  <c r="R178" i="6"/>
  <c r="P178" i="6"/>
  <c r="BK178" i="6"/>
  <c r="J178" i="6"/>
  <c r="BE178" i="6" s="1"/>
  <c r="BI176" i="6"/>
  <c r="BH176" i="6"/>
  <c r="BG176" i="6"/>
  <c r="BF176" i="6"/>
  <c r="T176" i="6"/>
  <c r="T175" i="6" s="1"/>
  <c r="T174" i="6" s="1"/>
  <c r="R176" i="6"/>
  <c r="R175" i="6" s="1"/>
  <c r="R174" i="6" s="1"/>
  <c r="P176" i="6"/>
  <c r="P175" i="6" s="1"/>
  <c r="P174" i="6" s="1"/>
  <c r="BK176" i="6"/>
  <c r="BK175" i="6" s="1"/>
  <c r="J176" i="6"/>
  <c r="BE176" i="6" s="1"/>
  <c r="BI172" i="6"/>
  <c r="BH172" i="6"/>
  <c r="BG172" i="6"/>
  <c r="BF172" i="6"/>
  <c r="T172" i="6"/>
  <c r="R172" i="6"/>
  <c r="P172" i="6"/>
  <c r="BK172" i="6"/>
  <c r="J172" i="6"/>
  <c r="BE172" i="6" s="1"/>
  <c r="BI170" i="6"/>
  <c r="BH170" i="6"/>
  <c r="BG170" i="6"/>
  <c r="BF170" i="6"/>
  <c r="BE170" i="6"/>
  <c r="T170" i="6"/>
  <c r="R170" i="6"/>
  <c r="P170" i="6"/>
  <c r="BK170" i="6"/>
  <c r="J170" i="6"/>
  <c r="BI168" i="6"/>
  <c r="BH168" i="6"/>
  <c r="BG168" i="6"/>
  <c r="BF168" i="6"/>
  <c r="BE168" i="6"/>
  <c r="T168" i="6"/>
  <c r="R168" i="6"/>
  <c r="P168" i="6"/>
  <c r="BK168" i="6"/>
  <c r="J168" i="6"/>
  <c r="BI166" i="6"/>
  <c r="BH166" i="6"/>
  <c r="BG166" i="6"/>
  <c r="BF166" i="6"/>
  <c r="BE166" i="6"/>
  <c r="T166" i="6"/>
  <c r="R166" i="6"/>
  <c r="P166" i="6"/>
  <c r="BK166" i="6"/>
  <c r="J166" i="6"/>
  <c r="BI164" i="6"/>
  <c r="BH164" i="6"/>
  <c r="BG164" i="6"/>
  <c r="BF164" i="6"/>
  <c r="BE164" i="6"/>
  <c r="T164" i="6"/>
  <c r="R164" i="6"/>
  <c r="P164" i="6"/>
  <c r="BK164" i="6"/>
  <c r="J164" i="6"/>
  <c r="BI162" i="6"/>
  <c r="BH162" i="6"/>
  <c r="BG162" i="6"/>
  <c r="BF162" i="6"/>
  <c r="BE162" i="6"/>
  <c r="T162" i="6"/>
  <c r="R162" i="6"/>
  <c r="P162" i="6"/>
  <c r="BK162" i="6"/>
  <c r="J162" i="6"/>
  <c r="BI160" i="6"/>
  <c r="BH160" i="6"/>
  <c r="BG160" i="6"/>
  <c r="BF160" i="6"/>
  <c r="BE160" i="6"/>
  <c r="T160" i="6"/>
  <c r="R160" i="6"/>
  <c r="P160" i="6"/>
  <c r="BK160" i="6"/>
  <c r="J160" i="6"/>
  <c r="BI158" i="6"/>
  <c r="BH158" i="6"/>
  <c r="BG158" i="6"/>
  <c r="BF158" i="6"/>
  <c r="BE158" i="6"/>
  <c r="T158" i="6"/>
  <c r="R158" i="6"/>
  <c r="P158" i="6"/>
  <c r="BK158" i="6"/>
  <c r="J158" i="6"/>
  <c r="BI156" i="6"/>
  <c r="BH156" i="6"/>
  <c r="BG156" i="6"/>
  <c r="BF156" i="6"/>
  <c r="BE156" i="6"/>
  <c r="T156" i="6"/>
  <c r="R156" i="6"/>
  <c r="P156" i="6"/>
  <c r="BK156" i="6"/>
  <c r="J156" i="6"/>
  <c r="BI153" i="6"/>
  <c r="BH153" i="6"/>
  <c r="BG153" i="6"/>
  <c r="BF153" i="6"/>
  <c r="BE153" i="6"/>
  <c r="T153" i="6"/>
  <c r="R153" i="6"/>
  <c r="P153" i="6"/>
  <c r="BK153" i="6"/>
  <c r="J153" i="6"/>
  <c r="BI151" i="6"/>
  <c r="BH151" i="6"/>
  <c r="BG151" i="6"/>
  <c r="BF151" i="6"/>
  <c r="BE151" i="6"/>
  <c r="T151" i="6"/>
  <c r="T150" i="6" s="1"/>
  <c r="R151" i="6"/>
  <c r="R150" i="6" s="1"/>
  <c r="P151" i="6"/>
  <c r="P150" i="6" s="1"/>
  <c r="BK151" i="6"/>
  <c r="BK150" i="6" s="1"/>
  <c r="J150" i="6" s="1"/>
  <c r="J64" i="6" s="1"/>
  <c r="J151" i="6"/>
  <c r="BI147" i="6"/>
  <c r="BH147" i="6"/>
  <c r="BG147" i="6"/>
  <c r="BF147" i="6"/>
  <c r="T147" i="6"/>
  <c r="R147" i="6"/>
  <c r="P147" i="6"/>
  <c r="BK147" i="6"/>
  <c r="J147" i="6"/>
  <c r="BE147" i="6" s="1"/>
  <c r="BI144" i="6"/>
  <c r="BH144" i="6"/>
  <c r="BG144" i="6"/>
  <c r="BF144" i="6"/>
  <c r="T144" i="6"/>
  <c r="R144" i="6"/>
  <c r="P144" i="6"/>
  <c r="BK144" i="6"/>
  <c r="J144" i="6"/>
  <c r="BE144" i="6" s="1"/>
  <c r="BI141" i="6"/>
  <c r="BH141" i="6"/>
  <c r="BG141" i="6"/>
  <c r="BF141" i="6"/>
  <c r="T141" i="6"/>
  <c r="R141" i="6"/>
  <c r="P141" i="6"/>
  <c r="BK141" i="6"/>
  <c r="J141" i="6"/>
  <c r="BE141" i="6" s="1"/>
  <c r="BI138" i="6"/>
  <c r="BH138" i="6"/>
  <c r="BG138" i="6"/>
  <c r="BF138" i="6"/>
  <c r="T138" i="6"/>
  <c r="T137" i="6" s="1"/>
  <c r="R138" i="6"/>
  <c r="R137" i="6" s="1"/>
  <c r="P138" i="6"/>
  <c r="P137" i="6" s="1"/>
  <c r="BK138" i="6"/>
  <c r="BK137" i="6" s="1"/>
  <c r="J137" i="6" s="1"/>
  <c r="J63" i="6" s="1"/>
  <c r="J138" i="6"/>
  <c r="BE138" i="6" s="1"/>
  <c r="BI134" i="6"/>
  <c r="BH134" i="6"/>
  <c r="BG134" i="6"/>
  <c r="BF134" i="6"/>
  <c r="BE134" i="6"/>
  <c r="T134" i="6"/>
  <c r="R134" i="6"/>
  <c r="P134" i="6"/>
  <c r="BK134" i="6"/>
  <c r="J134" i="6"/>
  <c r="BI131" i="6"/>
  <c r="BH131" i="6"/>
  <c r="BG131" i="6"/>
  <c r="BF131" i="6"/>
  <c r="BE131" i="6"/>
  <c r="T131" i="6"/>
  <c r="R131" i="6"/>
  <c r="P131" i="6"/>
  <c r="BK131" i="6"/>
  <c r="J131" i="6"/>
  <c r="BI128" i="6"/>
  <c r="BH128" i="6"/>
  <c r="BG128" i="6"/>
  <c r="BF128" i="6"/>
  <c r="BE128" i="6"/>
  <c r="T128" i="6"/>
  <c r="R128" i="6"/>
  <c r="P128" i="6"/>
  <c r="BK128" i="6"/>
  <c r="J128" i="6"/>
  <c r="BI125" i="6"/>
  <c r="BH125" i="6"/>
  <c r="BG125" i="6"/>
  <c r="BF125" i="6"/>
  <c r="BE125" i="6"/>
  <c r="T125" i="6"/>
  <c r="R125" i="6"/>
  <c r="P125" i="6"/>
  <c r="BK125" i="6"/>
  <c r="J125" i="6"/>
  <c r="BI123" i="6"/>
  <c r="BH123" i="6"/>
  <c r="BG123" i="6"/>
  <c r="BF123" i="6"/>
  <c r="BE123" i="6"/>
  <c r="T123" i="6"/>
  <c r="R123" i="6"/>
  <c r="P123" i="6"/>
  <c r="BK123" i="6"/>
  <c r="J123" i="6"/>
  <c r="BI121" i="6"/>
  <c r="BH121" i="6"/>
  <c r="BG121" i="6"/>
  <c r="BF121" i="6"/>
  <c r="BE121" i="6"/>
  <c r="T121" i="6"/>
  <c r="R121" i="6"/>
  <c r="P121" i="6"/>
  <c r="BK121" i="6"/>
  <c r="J121" i="6"/>
  <c r="BI118" i="6"/>
  <c r="BH118" i="6"/>
  <c r="BG118" i="6"/>
  <c r="BF118" i="6"/>
  <c r="BE118" i="6"/>
  <c r="T118" i="6"/>
  <c r="R118" i="6"/>
  <c r="P118" i="6"/>
  <c r="BK118" i="6"/>
  <c r="J118" i="6"/>
  <c r="BI115" i="6"/>
  <c r="BH115" i="6"/>
  <c r="BG115" i="6"/>
  <c r="BF115" i="6"/>
  <c r="BE115" i="6"/>
  <c r="T115" i="6"/>
  <c r="R115" i="6"/>
  <c r="P115" i="6"/>
  <c r="BK115" i="6"/>
  <c r="J115" i="6"/>
  <c r="BI112" i="6"/>
  <c r="BH112" i="6"/>
  <c r="BG112" i="6"/>
  <c r="BF112" i="6"/>
  <c r="BE112" i="6"/>
  <c r="T112" i="6"/>
  <c r="R112" i="6"/>
  <c r="P112" i="6"/>
  <c r="BK112" i="6"/>
  <c r="J112" i="6"/>
  <c r="BI110" i="6"/>
  <c r="BH110" i="6"/>
  <c r="BG110" i="6"/>
  <c r="BF110" i="6"/>
  <c r="BE110" i="6"/>
  <c r="T110" i="6"/>
  <c r="R110" i="6"/>
  <c r="P110" i="6"/>
  <c r="BK110" i="6"/>
  <c r="J110" i="6"/>
  <c r="BI107" i="6"/>
  <c r="BH107" i="6"/>
  <c r="BG107" i="6"/>
  <c r="BF107" i="6"/>
  <c r="BE107" i="6"/>
  <c r="T107" i="6"/>
  <c r="R107" i="6"/>
  <c r="P107" i="6"/>
  <c r="BK107" i="6"/>
  <c r="J107" i="6"/>
  <c r="BI104" i="6"/>
  <c r="BH104" i="6"/>
  <c r="BG104" i="6"/>
  <c r="BF104" i="6"/>
  <c r="BE104" i="6"/>
  <c r="T104" i="6"/>
  <c r="R104" i="6"/>
  <c r="P104" i="6"/>
  <c r="BK104" i="6"/>
  <c r="J104" i="6"/>
  <c r="BI101" i="6"/>
  <c r="BH101" i="6"/>
  <c r="BG101" i="6"/>
  <c r="BF101" i="6"/>
  <c r="BE101" i="6"/>
  <c r="T101" i="6"/>
  <c r="R101" i="6"/>
  <c r="P101" i="6"/>
  <c r="BK101" i="6"/>
  <c r="J101" i="6"/>
  <c r="BI98" i="6"/>
  <c r="BH98" i="6"/>
  <c r="BG98" i="6"/>
  <c r="BF98" i="6"/>
  <c r="BE98" i="6"/>
  <c r="T98" i="6"/>
  <c r="R98" i="6"/>
  <c r="P98" i="6"/>
  <c r="BK98" i="6"/>
  <c r="J98" i="6"/>
  <c r="BI95" i="6"/>
  <c r="BH95" i="6"/>
  <c r="BG95" i="6"/>
  <c r="BF95" i="6"/>
  <c r="BE95" i="6"/>
  <c r="T95" i="6"/>
  <c r="R95" i="6"/>
  <c r="P95" i="6"/>
  <c r="BK95" i="6"/>
  <c r="J95" i="6"/>
  <c r="BI91" i="6"/>
  <c r="F36" i="6" s="1"/>
  <c r="BD59" i="1" s="1"/>
  <c r="BH91" i="6"/>
  <c r="F35" i="6" s="1"/>
  <c r="BC59" i="1" s="1"/>
  <c r="BC57" i="1" s="1"/>
  <c r="AY57" i="1" s="1"/>
  <c r="BG91" i="6"/>
  <c r="F34" i="6" s="1"/>
  <c r="BB59" i="1" s="1"/>
  <c r="BF91" i="6"/>
  <c r="J33" i="6" s="1"/>
  <c r="AW59" i="1" s="1"/>
  <c r="BE91" i="6"/>
  <c r="T91" i="6"/>
  <c r="T90" i="6" s="1"/>
  <c r="T89" i="6" s="1"/>
  <c r="T88" i="6" s="1"/>
  <c r="R91" i="6"/>
  <c r="R90" i="6" s="1"/>
  <c r="R89" i="6" s="1"/>
  <c r="P91" i="6"/>
  <c r="P90" i="6" s="1"/>
  <c r="P89" i="6" s="1"/>
  <c r="P88" i="6" s="1"/>
  <c r="AU59" i="1" s="1"/>
  <c r="BK91" i="6"/>
  <c r="BK90" i="6" s="1"/>
  <c r="J91" i="6"/>
  <c r="J84" i="6"/>
  <c r="F84" i="6"/>
  <c r="F82" i="6"/>
  <c r="E80" i="6"/>
  <c r="E76" i="6"/>
  <c r="J55" i="6"/>
  <c r="F55" i="6"/>
  <c r="F53" i="6"/>
  <c r="E51" i="6"/>
  <c r="J20" i="6"/>
  <c r="E20" i="6"/>
  <c r="F85" i="6" s="1"/>
  <c r="J19" i="6"/>
  <c r="J14" i="6"/>
  <c r="J53" i="6" s="1"/>
  <c r="E7" i="6"/>
  <c r="E47" i="6" s="1"/>
  <c r="T224" i="5"/>
  <c r="AY58" i="1"/>
  <c r="AX58" i="1"/>
  <c r="BI225" i="5"/>
  <c r="BH225" i="5"/>
  <c r="BG225" i="5"/>
  <c r="BF225" i="5"/>
  <c r="BE225" i="5"/>
  <c r="T225" i="5"/>
  <c r="R225" i="5"/>
  <c r="R224" i="5" s="1"/>
  <c r="P225" i="5"/>
  <c r="P224" i="5" s="1"/>
  <c r="BK225" i="5"/>
  <c r="BK224" i="5" s="1"/>
  <c r="J224" i="5" s="1"/>
  <c r="J65" i="5" s="1"/>
  <c r="J225" i="5"/>
  <c r="BI222" i="5"/>
  <c r="BH222" i="5"/>
  <c r="BG222" i="5"/>
  <c r="BF222" i="5"/>
  <c r="T222" i="5"/>
  <c r="R222" i="5"/>
  <c r="P222" i="5"/>
  <c r="BK222" i="5"/>
  <c r="J222" i="5"/>
  <c r="BE222" i="5" s="1"/>
  <c r="BI220" i="5"/>
  <c r="BH220" i="5"/>
  <c r="BG220" i="5"/>
  <c r="BF220" i="5"/>
  <c r="T220" i="5"/>
  <c r="R220" i="5"/>
  <c r="P220" i="5"/>
  <c r="BK220" i="5"/>
  <c r="J220" i="5"/>
  <c r="BE220" i="5" s="1"/>
  <c r="BI218" i="5"/>
  <c r="BH218" i="5"/>
  <c r="BG218" i="5"/>
  <c r="BF218" i="5"/>
  <c r="T218" i="5"/>
  <c r="R218" i="5"/>
  <c r="P218" i="5"/>
  <c r="BK218" i="5"/>
  <c r="J218" i="5"/>
  <c r="BE218" i="5" s="1"/>
  <c r="BI216" i="5"/>
  <c r="BH216" i="5"/>
  <c r="BG216" i="5"/>
  <c r="BF216" i="5"/>
  <c r="T216" i="5"/>
  <c r="R216" i="5"/>
  <c r="P216" i="5"/>
  <c r="BK216" i="5"/>
  <c r="J216" i="5"/>
  <c r="BE216" i="5" s="1"/>
  <c r="BI214" i="5"/>
  <c r="BH214" i="5"/>
  <c r="BG214" i="5"/>
  <c r="BF214" i="5"/>
  <c r="T214" i="5"/>
  <c r="R214" i="5"/>
  <c r="P214" i="5"/>
  <c r="BK214" i="5"/>
  <c r="J214" i="5"/>
  <c r="BE214" i="5" s="1"/>
  <c r="BI212" i="5"/>
  <c r="BH212" i="5"/>
  <c r="BG212" i="5"/>
  <c r="BF212" i="5"/>
  <c r="T212" i="5"/>
  <c r="R212" i="5"/>
  <c r="P212" i="5"/>
  <c r="BK212" i="5"/>
  <c r="J212" i="5"/>
  <c r="BE212" i="5" s="1"/>
  <c r="BI210" i="5"/>
  <c r="BH210" i="5"/>
  <c r="BG210" i="5"/>
  <c r="BF210" i="5"/>
  <c r="T210" i="5"/>
  <c r="R210" i="5"/>
  <c r="P210" i="5"/>
  <c r="BK210" i="5"/>
  <c r="J210" i="5"/>
  <c r="BE210" i="5" s="1"/>
  <c r="BI208" i="5"/>
  <c r="BH208" i="5"/>
  <c r="BG208" i="5"/>
  <c r="BF208" i="5"/>
  <c r="T208" i="5"/>
  <c r="R208" i="5"/>
  <c r="P208" i="5"/>
  <c r="BK208" i="5"/>
  <c r="J208" i="5"/>
  <c r="BE208" i="5" s="1"/>
  <c r="BI206" i="5"/>
  <c r="BH206" i="5"/>
  <c r="BG206" i="5"/>
  <c r="BF206" i="5"/>
  <c r="BE206" i="5"/>
  <c r="T206" i="5"/>
  <c r="R206" i="5"/>
  <c r="P206" i="5"/>
  <c r="BK206" i="5"/>
  <c r="J206" i="5"/>
  <c r="BI204" i="5"/>
  <c r="BH204" i="5"/>
  <c r="BG204" i="5"/>
  <c r="BF204" i="5"/>
  <c r="BE204" i="5"/>
  <c r="T204" i="5"/>
  <c r="R204" i="5"/>
  <c r="P204" i="5"/>
  <c r="BK204" i="5"/>
  <c r="J204" i="5"/>
  <c r="BI202" i="5"/>
  <c r="BH202" i="5"/>
  <c r="BG202" i="5"/>
  <c r="BF202" i="5"/>
  <c r="BE202" i="5"/>
  <c r="T202" i="5"/>
  <c r="R202" i="5"/>
  <c r="P202" i="5"/>
  <c r="BK202" i="5"/>
  <c r="J202" i="5"/>
  <c r="BI200" i="5"/>
  <c r="BH200" i="5"/>
  <c r="BG200" i="5"/>
  <c r="BF200" i="5"/>
  <c r="BE200" i="5"/>
  <c r="T200" i="5"/>
  <c r="R200" i="5"/>
  <c r="P200" i="5"/>
  <c r="BK200" i="5"/>
  <c r="J200" i="5"/>
  <c r="BI198" i="5"/>
  <c r="BH198" i="5"/>
  <c r="BG198" i="5"/>
  <c r="BF198" i="5"/>
  <c r="BE198" i="5"/>
  <c r="T198" i="5"/>
  <c r="R198" i="5"/>
  <c r="P198" i="5"/>
  <c r="BK198" i="5"/>
  <c r="J198" i="5"/>
  <c r="BI196" i="5"/>
  <c r="BH196" i="5"/>
  <c r="BG196" i="5"/>
  <c r="BF196" i="5"/>
  <c r="BE196" i="5"/>
  <c r="T196" i="5"/>
  <c r="R196" i="5"/>
  <c r="P196" i="5"/>
  <c r="BK196" i="5"/>
  <c r="J196" i="5"/>
  <c r="BI194" i="5"/>
  <c r="BH194" i="5"/>
  <c r="BG194" i="5"/>
  <c r="BF194" i="5"/>
  <c r="BE194" i="5"/>
  <c r="T194" i="5"/>
  <c r="R194" i="5"/>
  <c r="P194" i="5"/>
  <c r="BK194" i="5"/>
  <c r="J194" i="5"/>
  <c r="BI192" i="5"/>
  <c r="BH192" i="5"/>
  <c r="BG192" i="5"/>
  <c r="BF192" i="5"/>
  <c r="BE192" i="5"/>
  <c r="T192" i="5"/>
  <c r="R192" i="5"/>
  <c r="P192" i="5"/>
  <c r="BK192" i="5"/>
  <c r="J192" i="5"/>
  <c r="BI190" i="5"/>
  <c r="BH190" i="5"/>
  <c r="BG190" i="5"/>
  <c r="BF190" i="5"/>
  <c r="BE190" i="5"/>
  <c r="T190" i="5"/>
  <c r="R190" i="5"/>
  <c r="P190" i="5"/>
  <c r="BK190" i="5"/>
  <c r="J190" i="5"/>
  <c r="BI188" i="5"/>
  <c r="BH188" i="5"/>
  <c r="BG188" i="5"/>
  <c r="BF188" i="5"/>
  <c r="BE188" i="5"/>
  <c r="T188" i="5"/>
  <c r="R188" i="5"/>
  <c r="P188" i="5"/>
  <c r="BK188" i="5"/>
  <c r="J188" i="5"/>
  <c r="BI186" i="5"/>
  <c r="BH186" i="5"/>
  <c r="BG186" i="5"/>
  <c r="BF186" i="5"/>
  <c r="BE186" i="5"/>
  <c r="T186" i="5"/>
  <c r="R186" i="5"/>
  <c r="P186" i="5"/>
  <c r="BK186" i="5"/>
  <c r="J186" i="5"/>
  <c r="BI184" i="5"/>
  <c r="BH184" i="5"/>
  <c r="BG184" i="5"/>
  <c r="BF184" i="5"/>
  <c r="BE184" i="5"/>
  <c r="T184" i="5"/>
  <c r="R184" i="5"/>
  <c r="P184" i="5"/>
  <c r="BK184" i="5"/>
  <c r="J184" i="5"/>
  <c r="BI182" i="5"/>
  <c r="BH182" i="5"/>
  <c r="BG182" i="5"/>
  <c r="BF182" i="5"/>
  <c r="BE182" i="5"/>
  <c r="T182" i="5"/>
  <c r="R182" i="5"/>
  <c r="P182" i="5"/>
  <c r="BK182" i="5"/>
  <c r="J182" i="5"/>
  <c r="BI180" i="5"/>
  <c r="BH180" i="5"/>
  <c r="BG180" i="5"/>
  <c r="BF180" i="5"/>
  <c r="BE180" i="5"/>
  <c r="T180" i="5"/>
  <c r="R180" i="5"/>
  <c r="P180" i="5"/>
  <c r="BK180" i="5"/>
  <c r="J180" i="5"/>
  <c r="BI178" i="5"/>
  <c r="BH178" i="5"/>
  <c r="BG178" i="5"/>
  <c r="BF178" i="5"/>
  <c r="BE178" i="5"/>
  <c r="T178" i="5"/>
  <c r="R178" i="5"/>
  <c r="P178" i="5"/>
  <c r="BK178" i="5"/>
  <c r="J178" i="5"/>
  <c r="BI176" i="5"/>
  <c r="BH176" i="5"/>
  <c r="BG176" i="5"/>
  <c r="BF176" i="5"/>
  <c r="BE176" i="5"/>
  <c r="T176" i="5"/>
  <c r="R176" i="5"/>
  <c r="P176" i="5"/>
  <c r="BK176" i="5"/>
  <c r="J176" i="5"/>
  <c r="BI174" i="5"/>
  <c r="BH174" i="5"/>
  <c r="BG174" i="5"/>
  <c r="BF174" i="5"/>
  <c r="BE174" i="5"/>
  <c r="T174" i="5"/>
  <c r="R174" i="5"/>
  <c r="P174" i="5"/>
  <c r="BK174" i="5"/>
  <c r="J174" i="5"/>
  <c r="BI172" i="5"/>
  <c r="BH172" i="5"/>
  <c r="BG172" i="5"/>
  <c r="BF172" i="5"/>
  <c r="BE172" i="5"/>
  <c r="T172" i="5"/>
  <c r="R172" i="5"/>
  <c r="P172" i="5"/>
  <c r="BK172" i="5"/>
  <c r="J172" i="5"/>
  <c r="BI169" i="5"/>
  <c r="BH169" i="5"/>
  <c r="BG169" i="5"/>
  <c r="BF169" i="5"/>
  <c r="BE169" i="5"/>
  <c r="T169" i="5"/>
  <c r="R169" i="5"/>
  <c r="P169" i="5"/>
  <c r="BK169" i="5"/>
  <c r="J169" i="5"/>
  <c r="BI167" i="5"/>
  <c r="BH167" i="5"/>
  <c r="BG167" i="5"/>
  <c r="BF167" i="5"/>
  <c r="BE167" i="5"/>
  <c r="T167" i="5"/>
  <c r="R167" i="5"/>
  <c r="P167" i="5"/>
  <c r="BK167" i="5"/>
  <c r="J167" i="5"/>
  <c r="BI165" i="5"/>
  <c r="BH165" i="5"/>
  <c r="BG165" i="5"/>
  <c r="BF165" i="5"/>
  <c r="BE165" i="5"/>
  <c r="T165" i="5"/>
  <c r="R165" i="5"/>
  <c r="P165" i="5"/>
  <c r="BK165" i="5"/>
  <c r="J165" i="5"/>
  <c r="BI163" i="5"/>
  <c r="BH163" i="5"/>
  <c r="BG163" i="5"/>
  <c r="BF163" i="5"/>
  <c r="BE163" i="5"/>
  <c r="T163" i="5"/>
  <c r="R163" i="5"/>
  <c r="P163" i="5"/>
  <c r="BK163" i="5"/>
  <c r="J163" i="5"/>
  <c r="BI161" i="5"/>
  <c r="BH161" i="5"/>
  <c r="BG161" i="5"/>
  <c r="BF161" i="5"/>
  <c r="BE161" i="5"/>
  <c r="T161" i="5"/>
  <c r="R161" i="5"/>
  <c r="P161" i="5"/>
  <c r="BK161" i="5"/>
  <c r="J161" i="5"/>
  <c r="BI159" i="5"/>
  <c r="BH159" i="5"/>
  <c r="BG159" i="5"/>
  <c r="BF159" i="5"/>
  <c r="BE159" i="5"/>
  <c r="T159" i="5"/>
  <c r="R159" i="5"/>
  <c r="P159" i="5"/>
  <c r="BK159" i="5"/>
  <c r="J159" i="5"/>
  <c r="BI157" i="5"/>
  <c r="BH157" i="5"/>
  <c r="BG157" i="5"/>
  <c r="BF157" i="5"/>
  <c r="BE157" i="5"/>
  <c r="T157" i="5"/>
  <c r="R157" i="5"/>
  <c r="P157" i="5"/>
  <c r="BK157" i="5"/>
  <c r="J157" i="5"/>
  <c r="BI155" i="5"/>
  <c r="BH155" i="5"/>
  <c r="BG155" i="5"/>
  <c r="BF155" i="5"/>
  <c r="BE155" i="5"/>
  <c r="T155" i="5"/>
  <c r="R155" i="5"/>
  <c r="P155" i="5"/>
  <c r="BK155" i="5"/>
  <c r="J155" i="5"/>
  <c r="BI153" i="5"/>
  <c r="BH153" i="5"/>
  <c r="BG153" i="5"/>
  <c r="BF153" i="5"/>
  <c r="BE153" i="5"/>
  <c r="T153" i="5"/>
  <c r="R153" i="5"/>
  <c r="P153" i="5"/>
  <c r="BK153" i="5"/>
  <c r="J153" i="5"/>
  <c r="BI151" i="5"/>
  <c r="BH151" i="5"/>
  <c r="BG151" i="5"/>
  <c r="BF151" i="5"/>
  <c r="BE151" i="5"/>
  <c r="T151" i="5"/>
  <c r="R151" i="5"/>
  <c r="P151" i="5"/>
  <c r="BK151" i="5"/>
  <c r="J151" i="5"/>
  <c r="BI149" i="5"/>
  <c r="BH149" i="5"/>
  <c r="BG149" i="5"/>
  <c r="BF149" i="5"/>
  <c r="BE149" i="5"/>
  <c r="T149" i="5"/>
  <c r="R149" i="5"/>
  <c r="P149" i="5"/>
  <c r="BK149" i="5"/>
  <c r="J149" i="5"/>
  <c r="BI147" i="5"/>
  <c r="BH147" i="5"/>
  <c r="BG147" i="5"/>
  <c r="BF147" i="5"/>
  <c r="BE147" i="5"/>
  <c r="T147" i="5"/>
  <c r="R147" i="5"/>
  <c r="P147" i="5"/>
  <c r="BK147" i="5"/>
  <c r="J147" i="5"/>
  <c r="BI145" i="5"/>
  <c r="BH145" i="5"/>
  <c r="BG145" i="5"/>
  <c r="BF145" i="5"/>
  <c r="BE145" i="5"/>
  <c r="T145" i="5"/>
  <c r="T144" i="5" s="1"/>
  <c r="R145" i="5"/>
  <c r="R144" i="5" s="1"/>
  <c r="P145" i="5"/>
  <c r="P144" i="5" s="1"/>
  <c r="BK145" i="5"/>
  <c r="BK144" i="5" s="1"/>
  <c r="J144" i="5" s="1"/>
  <c r="J64" i="5" s="1"/>
  <c r="J145" i="5"/>
  <c r="BI141" i="5"/>
  <c r="BH141" i="5"/>
  <c r="BG141" i="5"/>
  <c r="BF141" i="5"/>
  <c r="T141" i="5"/>
  <c r="R141" i="5"/>
  <c r="P141" i="5"/>
  <c r="BK141" i="5"/>
  <c r="J141" i="5"/>
  <c r="BE141" i="5" s="1"/>
  <c r="BI138" i="5"/>
  <c r="BH138" i="5"/>
  <c r="BG138" i="5"/>
  <c r="BF138" i="5"/>
  <c r="T138" i="5"/>
  <c r="R138" i="5"/>
  <c r="P138" i="5"/>
  <c r="BK138" i="5"/>
  <c r="J138" i="5"/>
  <c r="BE138" i="5" s="1"/>
  <c r="BI135" i="5"/>
  <c r="BH135" i="5"/>
  <c r="BG135" i="5"/>
  <c r="BF135" i="5"/>
  <c r="T135" i="5"/>
  <c r="R135" i="5"/>
  <c r="P135" i="5"/>
  <c r="BK135" i="5"/>
  <c r="J135" i="5"/>
  <c r="BE135" i="5" s="1"/>
  <c r="BI132" i="5"/>
  <c r="BH132" i="5"/>
  <c r="BG132" i="5"/>
  <c r="BF132" i="5"/>
  <c r="T132" i="5"/>
  <c r="T131" i="5" s="1"/>
  <c r="R132" i="5"/>
  <c r="R131" i="5" s="1"/>
  <c r="P132" i="5"/>
  <c r="P131" i="5" s="1"/>
  <c r="BK132" i="5"/>
  <c r="BK131" i="5" s="1"/>
  <c r="J131" i="5" s="1"/>
  <c r="J63" i="5" s="1"/>
  <c r="J132" i="5"/>
  <c r="BE132" i="5" s="1"/>
  <c r="BI128" i="5"/>
  <c r="BH128" i="5"/>
  <c r="BG128" i="5"/>
  <c r="BF128" i="5"/>
  <c r="BE128" i="5"/>
  <c r="T128" i="5"/>
  <c r="R128" i="5"/>
  <c r="P128" i="5"/>
  <c r="BK128" i="5"/>
  <c r="J128" i="5"/>
  <c r="BI125" i="5"/>
  <c r="BH125" i="5"/>
  <c r="BG125" i="5"/>
  <c r="BF125" i="5"/>
  <c r="BE125" i="5"/>
  <c r="T125" i="5"/>
  <c r="R125" i="5"/>
  <c r="P125" i="5"/>
  <c r="BK125" i="5"/>
  <c r="J125" i="5"/>
  <c r="BI122" i="5"/>
  <c r="BH122" i="5"/>
  <c r="BG122" i="5"/>
  <c r="BF122" i="5"/>
  <c r="BE122" i="5"/>
  <c r="T122" i="5"/>
  <c r="R122" i="5"/>
  <c r="P122" i="5"/>
  <c r="BK122" i="5"/>
  <c r="J122" i="5"/>
  <c r="BI119" i="5"/>
  <c r="BH119" i="5"/>
  <c r="BG119" i="5"/>
  <c r="BF119" i="5"/>
  <c r="BE119" i="5"/>
  <c r="T119" i="5"/>
  <c r="R119" i="5"/>
  <c r="P119" i="5"/>
  <c r="BK119" i="5"/>
  <c r="J119" i="5"/>
  <c r="BI117" i="5"/>
  <c r="BH117" i="5"/>
  <c r="BG117" i="5"/>
  <c r="BF117" i="5"/>
  <c r="BE117" i="5"/>
  <c r="T117" i="5"/>
  <c r="R117" i="5"/>
  <c r="P117" i="5"/>
  <c r="BK117" i="5"/>
  <c r="J117" i="5"/>
  <c r="BI115" i="5"/>
  <c r="BH115" i="5"/>
  <c r="BG115" i="5"/>
  <c r="BF115" i="5"/>
  <c r="BE115" i="5"/>
  <c r="T115" i="5"/>
  <c r="R115" i="5"/>
  <c r="P115" i="5"/>
  <c r="BK115" i="5"/>
  <c r="J115" i="5"/>
  <c r="BI112" i="5"/>
  <c r="BH112" i="5"/>
  <c r="BG112" i="5"/>
  <c r="BF112" i="5"/>
  <c r="BE112" i="5"/>
  <c r="T112" i="5"/>
  <c r="R112" i="5"/>
  <c r="P112" i="5"/>
  <c r="BK112" i="5"/>
  <c r="J112" i="5"/>
  <c r="BI109" i="5"/>
  <c r="BH109" i="5"/>
  <c r="BG109" i="5"/>
  <c r="BF109" i="5"/>
  <c r="BE109" i="5"/>
  <c r="T109" i="5"/>
  <c r="R109" i="5"/>
  <c r="P109" i="5"/>
  <c r="BK109" i="5"/>
  <c r="J109" i="5"/>
  <c r="BI106" i="5"/>
  <c r="BH106" i="5"/>
  <c r="BG106" i="5"/>
  <c r="BF106" i="5"/>
  <c r="BE106" i="5"/>
  <c r="T106" i="5"/>
  <c r="R106" i="5"/>
  <c r="P106" i="5"/>
  <c r="BK106" i="5"/>
  <c r="J106" i="5"/>
  <c r="BI103" i="5"/>
  <c r="BH103" i="5"/>
  <c r="BG103" i="5"/>
  <c r="BF103" i="5"/>
  <c r="BE103" i="5"/>
  <c r="T103" i="5"/>
  <c r="R103" i="5"/>
  <c r="P103" i="5"/>
  <c r="BK103" i="5"/>
  <c r="J103" i="5"/>
  <c r="BI100" i="5"/>
  <c r="BH100" i="5"/>
  <c r="BG100" i="5"/>
  <c r="BF100" i="5"/>
  <c r="BE100" i="5"/>
  <c r="T100" i="5"/>
  <c r="R100" i="5"/>
  <c r="P100" i="5"/>
  <c r="BK100" i="5"/>
  <c r="J100" i="5"/>
  <c r="BI97" i="5"/>
  <c r="BH97" i="5"/>
  <c r="BG97" i="5"/>
  <c r="BF97" i="5"/>
  <c r="BE97" i="5"/>
  <c r="T97" i="5"/>
  <c r="R97" i="5"/>
  <c r="P97" i="5"/>
  <c r="BK97" i="5"/>
  <c r="J97" i="5"/>
  <c r="BI94" i="5"/>
  <c r="BH94" i="5"/>
  <c r="BG94" i="5"/>
  <c r="BF94" i="5"/>
  <c r="BE94" i="5"/>
  <c r="T94" i="5"/>
  <c r="R94" i="5"/>
  <c r="P94" i="5"/>
  <c r="BK94" i="5"/>
  <c r="J94" i="5"/>
  <c r="BI90" i="5"/>
  <c r="F36" i="5" s="1"/>
  <c r="BD58" i="1" s="1"/>
  <c r="BD57" i="1" s="1"/>
  <c r="BH90" i="5"/>
  <c r="F35" i="5" s="1"/>
  <c r="BC58" i="1" s="1"/>
  <c r="BG90" i="5"/>
  <c r="F34" i="5" s="1"/>
  <c r="BB58" i="1" s="1"/>
  <c r="BF90" i="5"/>
  <c r="J33" i="5" s="1"/>
  <c r="AW58" i="1" s="1"/>
  <c r="BE90" i="5"/>
  <c r="J32" i="5" s="1"/>
  <c r="AV58" i="1" s="1"/>
  <c r="T90" i="5"/>
  <c r="T89" i="5" s="1"/>
  <c r="T88" i="5" s="1"/>
  <c r="T87" i="5" s="1"/>
  <c r="R90" i="5"/>
  <c r="R89" i="5" s="1"/>
  <c r="P90" i="5"/>
  <c r="P89" i="5" s="1"/>
  <c r="P88" i="5" s="1"/>
  <c r="P87" i="5" s="1"/>
  <c r="AU58" i="1" s="1"/>
  <c r="BK90" i="5"/>
  <c r="BK89" i="5" s="1"/>
  <c r="J90" i="5"/>
  <c r="J83" i="5"/>
  <c r="F83" i="5"/>
  <c r="F81" i="5"/>
  <c r="E79" i="5"/>
  <c r="E75" i="5"/>
  <c r="J55" i="5"/>
  <c r="F55" i="5"/>
  <c r="F53" i="5"/>
  <c r="E51" i="5"/>
  <c r="J20" i="5"/>
  <c r="E20" i="5"/>
  <c r="J19" i="5"/>
  <c r="J14" i="5"/>
  <c r="E7" i="5"/>
  <c r="E47" i="5" s="1"/>
  <c r="P151" i="4"/>
  <c r="T133" i="4"/>
  <c r="R91" i="4"/>
  <c r="AY56" i="1"/>
  <c r="AX56" i="1"/>
  <c r="BI192" i="4"/>
  <c r="BH192" i="4"/>
  <c r="BG192" i="4"/>
  <c r="BF192" i="4"/>
  <c r="T192" i="4"/>
  <c r="R192" i="4"/>
  <c r="P192" i="4"/>
  <c r="BK192" i="4"/>
  <c r="J192" i="4"/>
  <c r="BE192" i="4" s="1"/>
  <c r="BI190" i="4"/>
  <c r="BH190" i="4"/>
  <c r="BG190" i="4"/>
  <c r="BF190" i="4"/>
  <c r="BE190" i="4"/>
  <c r="T190" i="4"/>
  <c r="R190" i="4"/>
  <c r="P190" i="4"/>
  <c r="BK190" i="4"/>
  <c r="J190" i="4"/>
  <c r="BI188" i="4"/>
  <c r="BH188" i="4"/>
  <c r="BG188" i="4"/>
  <c r="BF188" i="4"/>
  <c r="T188" i="4"/>
  <c r="R188" i="4"/>
  <c r="P188" i="4"/>
  <c r="BK188" i="4"/>
  <c r="J188" i="4"/>
  <c r="BE188" i="4" s="1"/>
  <c r="BI186" i="4"/>
  <c r="BH186" i="4"/>
  <c r="BG186" i="4"/>
  <c r="BF186" i="4"/>
  <c r="BE186" i="4"/>
  <c r="T186" i="4"/>
  <c r="R186" i="4"/>
  <c r="P186" i="4"/>
  <c r="BK186" i="4"/>
  <c r="J186" i="4"/>
  <c r="BI184" i="4"/>
  <c r="BH184" i="4"/>
  <c r="BG184" i="4"/>
  <c r="BF184" i="4"/>
  <c r="T184" i="4"/>
  <c r="R184" i="4"/>
  <c r="P184" i="4"/>
  <c r="BK184" i="4"/>
  <c r="J184" i="4"/>
  <c r="BE184" i="4" s="1"/>
  <c r="BI182" i="4"/>
  <c r="BH182" i="4"/>
  <c r="BG182" i="4"/>
  <c r="BF182" i="4"/>
  <c r="BE182" i="4"/>
  <c r="T182" i="4"/>
  <c r="R182" i="4"/>
  <c r="P182" i="4"/>
  <c r="BK182" i="4"/>
  <c r="J182" i="4"/>
  <c r="BI180" i="4"/>
  <c r="BH180" i="4"/>
  <c r="BG180" i="4"/>
  <c r="BF180" i="4"/>
  <c r="T180" i="4"/>
  <c r="R180" i="4"/>
  <c r="P180" i="4"/>
  <c r="BK180" i="4"/>
  <c r="J180" i="4"/>
  <c r="BE180" i="4" s="1"/>
  <c r="BI178" i="4"/>
  <c r="BH178" i="4"/>
  <c r="BG178" i="4"/>
  <c r="BF178" i="4"/>
  <c r="BE178" i="4"/>
  <c r="T178" i="4"/>
  <c r="R178" i="4"/>
  <c r="P178" i="4"/>
  <c r="BK178" i="4"/>
  <c r="J178" i="4"/>
  <c r="BI176" i="4"/>
  <c r="BH176" i="4"/>
  <c r="BG176" i="4"/>
  <c r="BF176" i="4"/>
  <c r="T176" i="4"/>
  <c r="R176" i="4"/>
  <c r="P176" i="4"/>
  <c r="BK176" i="4"/>
  <c r="J176" i="4"/>
  <c r="BE176" i="4" s="1"/>
  <c r="BI174" i="4"/>
  <c r="BH174" i="4"/>
  <c r="BG174" i="4"/>
  <c r="BF174" i="4"/>
  <c r="BE174" i="4"/>
  <c r="T174" i="4"/>
  <c r="R174" i="4"/>
  <c r="P174" i="4"/>
  <c r="BK174" i="4"/>
  <c r="J174" i="4"/>
  <c r="BI172" i="4"/>
  <c r="BH172" i="4"/>
  <c r="BG172" i="4"/>
  <c r="BF172" i="4"/>
  <c r="T172" i="4"/>
  <c r="R172" i="4"/>
  <c r="P172" i="4"/>
  <c r="BK172" i="4"/>
  <c r="J172" i="4"/>
  <c r="BE172" i="4" s="1"/>
  <c r="BI170" i="4"/>
  <c r="BH170" i="4"/>
  <c r="BG170" i="4"/>
  <c r="BF170" i="4"/>
  <c r="BE170" i="4"/>
  <c r="T170" i="4"/>
  <c r="R170" i="4"/>
  <c r="P170" i="4"/>
  <c r="BK170" i="4"/>
  <c r="J170" i="4"/>
  <c r="BI168" i="4"/>
  <c r="BH168" i="4"/>
  <c r="BG168" i="4"/>
  <c r="BF168" i="4"/>
  <c r="T168" i="4"/>
  <c r="R168" i="4"/>
  <c r="P168" i="4"/>
  <c r="BK168" i="4"/>
  <c r="J168" i="4"/>
  <c r="BE168" i="4" s="1"/>
  <c r="BI166" i="4"/>
  <c r="BH166" i="4"/>
  <c r="BG166" i="4"/>
  <c r="BF166" i="4"/>
  <c r="BE166" i="4"/>
  <c r="T166" i="4"/>
  <c r="R166" i="4"/>
  <c r="P166" i="4"/>
  <c r="BK166" i="4"/>
  <c r="J166" i="4"/>
  <c r="BI164" i="4"/>
  <c r="BH164" i="4"/>
  <c r="BG164" i="4"/>
  <c r="BF164" i="4"/>
  <c r="T164" i="4"/>
  <c r="R164" i="4"/>
  <c r="P164" i="4"/>
  <c r="BK164" i="4"/>
  <c r="J164" i="4"/>
  <c r="BE164" i="4" s="1"/>
  <c r="BI162" i="4"/>
  <c r="BH162" i="4"/>
  <c r="BG162" i="4"/>
  <c r="BF162" i="4"/>
  <c r="BE162" i="4"/>
  <c r="T162" i="4"/>
  <c r="R162" i="4"/>
  <c r="P162" i="4"/>
  <c r="BK162" i="4"/>
  <c r="J162" i="4"/>
  <c r="BI160" i="4"/>
  <c r="BH160" i="4"/>
  <c r="BG160" i="4"/>
  <c r="BF160" i="4"/>
  <c r="T160" i="4"/>
  <c r="R160" i="4"/>
  <c r="P160" i="4"/>
  <c r="BK160" i="4"/>
  <c r="J160" i="4"/>
  <c r="BE160" i="4" s="1"/>
  <c r="BI158" i="4"/>
  <c r="BH158" i="4"/>
  <c r="BG158" i="4"/>
  <c r="BF158" i="4"/>
  <c r="BE158" i="4"/>
  <c r="T158" i="4"/>
  <c r="R158" i="4"/>
  <c r="P158" i="4"/>
  <c r="P155" i="4" s="1"/>
  <c r="P154" i="4" s="1"/>
  <c r="BK158" i="4"/>
  <c r="BK155" i="4" s="1"/>
  <c r="J158" i="4"/>
  <c r="BI156" i="4"/>
  <c r="BH156" i="4"/>
  <c r="BG156" i="4"/>
  <c r="BF156" i="4"/>
  <c r="T156" i="4"/>
  <c r="T155" i="4" s="1"/>
  <c r="T154" i="4" s="1"/>
  <c r="R156" i="4"/>
  <c r="P156" i="4"/>
  <c r="BK156" i="4"/>
  <c r="J156" i="4"/>
  <c r="BE156" i="4" s="1"/>
  <c r="BI152" i="4"/>
  <c r="BH152" i="4"/>
  <c r="BG152" i="4"/>
  <c r="BF152" i="4"/>
  <c r="T152" i="4"/>
  <c r="T151" i="4" s="1"/>
  <c r="R152" i="4"/>
  <c r="R151" i="4" s="1"/>
  <c r="P152" i="4"/>
  <c r="BK152" i="4"/>
  <c r="BK151" i="4" s="1"/>
  <c r="J151" i="4" s="1"/>
  <c r="J152" i="4"/>
  <c r="BE152" i="4" s="1"/>
  <c r="J65" i="4"/>
  <c r="BI149" i="4"/>
  <c r="BH149" i="4"/>
  <c r="BG149" i="4"/>
  <c r="BF149" i="4"/>
  <c r="T149" i="4"/>
  <c r="R149" i="4"/>
  <c r="P149" i="4"/>
  <c r="BK149" i="4"/>
  <c r="J149" i="4"/>
  <c r="BE149" i="4" s="1"/>
  <c r="BI147" i="4"/>
  <c r="BH147" i="4"/>
  <c r="BG147" i="4"/>
  <c r="BF147" i="4"/>
  <c r="T147" i="4"/>
  <c r="R147" i="4"/>
  <c r="P147" i="4"/>
  <c r="BK147" i="4"/>
  <c r="J147" i="4"/>
  <c r="BE147" i="4" s="1"/>
  <c r="BI145" i="4"/>
  <c r="BH145" i="4"/>
  <c r="BG145" i="4"/>
  <c r="BF145" i="4"/>
  <c r="T145" i="4"/>
  <c r="R145" i="4"/>
  <c r="P145" i="4"/>
  <c r="BK145" i="4"/>
  <c r="J145" i="4"/>
  <c r="BE145" i="4" s="1"/>
  <c r="BI143" i="4"/>
  <c r="BH143" i="4"/>
  <c r="BG143" i="4"/>
  <c r="BF143" i="4"/>
  <c r="T143" i="4"/>
  <c r="R143" i="4"/>
  <c r="P143" i="4"/>
  <c r="BK143" i="4"/>
  <c r="J143" i="4"/>
  <c r="BE143" i="4" s="1"/>
  <c r="BI141" i="4"/>
  <c r="BH141" i="4"/>
  <c r="BG141" i="4"/>
  <c r="BF141" i="4"/>
  <c r="T141" i="4"/>
  <c r="R141" i="4"/>
  <c r="R140" i="4" s="1"/>
  <c r="P141" i="4"/>
  <c r="BK141" i="4"/>
  <c r="J141" i="4"/>
  <c r="BE141" i="4" s="1"/>
  <c r="BI137" i="4"/>
  <c r="BH137" i="4"/>
  <c r="BG137" i="4"/>
  <c r="BF137" i="4"/>
  <c r="BE137" i="4"/>
  <c r="T137" i="4"/>
  <c r="R137" i="4"/>
  <c r="P137" i="4"/>
  <c r="BK137" i="4"/>
  <c r="J137" i="4"/>
  <c r="BI134" i="4"/>
  <c r="BH134" i="4"/>
  <c r="BG134" i="4"/>
  <c r="BF134" i="4"/>
  <c r="T134" i="4"/>
  <c r="R134" i="4"/>
  <c r="R133" i="4" s="1"/>
  <c r="P134" i="4"/>
  <c r="P133" i="4" s="1"/>
  <c r="BK134" i="4"/>
  <c r="J134" i="4"/>
  <c r="BE134" i="4" s="1"/>
  <c r="BI130" i="4"/>
  <c r="BH130" i="4"/>
  <c r="BG130" i="4"/>
  <c r="BF130" i="4"/>
  <c r="T130" i="4"/>
  <c r="R130" i="4"/>
  <c r="P130" i="4"/>
  <c r="BK130" i="4"/>
  <c r="J130" i="4"/>
  <c r="BE130" i="4" s="1"/>
  <c r="BI127" i="4"/>
  <c r="BH127" i="4"/>
  <c r="BG127" i="4"/>
  <c r="BF127" i="4"/>
  <c r="T127" i="4"/>
  <c r="R127" i="4"/>
  <c r="P127" i="4"/>
  <c r="BK127" i="4"/>
  <c r="J127" i="4"/>
  <c r="BE127" i="4" s="1"/>
  <c r="BI124" i="4"/>
  <c r="BH124" i="4"/>
  <c r="BG124" i="4"/>
  <c r="BF124" i="4"/>
  <c r="T124" i="4"/>
  <c r="R124" i="4"/>
  <c r="P124" i="4"/>
  <c r="BK124" i="4"/>
  <c r="J124" i="4"/>
  <c r="BE124" i="4" s="1"/>
  <c r="BI121" i="4"/>
  <c r="BH121" i="4"/>
  <c r="BG121" i="4"/>
  <c r="BF121" i="4"/>
  <c r="T121" i="4"/>
  <c r="R121" i="4"/>
  <c r="P121" i="4"/>
  <c r="BK121" i="4"/>
  <c r="J121" i="4"/>
  <c r="BE121" i="4" s="1"/>
  <c r="BI119" i="4"/>
  <c r="BH119" i="4"/>
  <c r="BG119" i="4"/>
  <c r="BF119" i="4"/>
  <c r="T119" i="4"/>
  <c r="R119" i="4"/>
  <c r="P119" i="4"/>
  <c r="BK119" i="4"/>
  <c r="J119" i="4"/>
  <c r="BE119" i="4" s="1"/>
  <c r="BI117" i="4"/>
  <c r="BH117" i="4"/>
  <c r="BG117" i="4"/>
  <c r="BF117" i="4"/>
  <c r="T117" i="4"/>
  <c r="R117" i="4"/>
  <c r="P117" i="4"/>
  <c r="BK117" i="4"/>
  <c r="J117" i="4"/>
  <c r="BE117" i="4" s="1"/>
  <c r="BI114" i="4"/>
  <c r="BH114" i="4"/>
  <c r="BG114" i="4"/>
  <c r="BF114" i="4"/>
  <c r="T114" i="4"/>
  <c r="R114" i="4"/>
  <c r="P114" i="4"/>
  <c r="BK114" i="4"/>
  <c r="J114" i="4"/>
  <c r="BE114" i="4" s="1"/>
  <c r="BI111" i="4"/>
  <c r="BH111" i="4"/>
  <c r="BG111" i="4"/>
  <c r="BF111" i="4"/>
  <c r="T111" i="4"/>
  <c r="R111" i="4"/>
  <c r="P111" i="4"/>
  <c r="BK111" i="4"/>
  <c r="J111" i="4"/>
  <c r="BE111" i="4" s="1"/>
  <c r="BI108" i="4"/>
  <c r="BH108" i="4"/>
  <c r="BG108" i="4"/>
  <c r="BF108" i="4"/>
  <c r="T108" i="4"/>
  <c r="R108" i="4"/>
  <c r="P108" i="4"/>
  <c r="BK108" i="4"/>
  <c r="J108" i="4"/>
  <c r="BE108" i="4" s="1"/>
  <c r="BI105" i="4"/>
  <c r="BH105" i="4"/>
  <c r="BG105" i="4"/>
  <c r="BF105" i="4"/>
  <c r="T105" i="4"/>
  <c r="R105" i="4"/>
  <c r="P105" i="4"/>
  <c r="BK105" i="4"/>
  <c r="J105" i="4"/>
  <c r="BE105" i="4" s="1"/>
  <c r="BI102" i="4"/>
  <c r="BH102" i="4"/>
  <c r="BG102" i="4"/>
  <c r="BF102" i="4"/>
  <c r="T102" i="4"/>
  <c r="R102" i="4"/>
  <c r="P102" i="4"/>
  <c r="BK102" i="4"/>
  <c r="J102" i="4"/>
  <c r="BE102" i="4" s="1"/>
  <c r="BI99" i="4"/>
  <c r="BH99" i="4"/>
  <c r="BG99" i="4"/>
  <c r="BF99" i="4"/>
  <c r="T99" i="4"/>
  <c r="R99" i="4"/>
  <c r="P99" i="4"/>
  <c r="BK99" i="4"/>
  <c r="J99" i="4"/>
  <c r="BE99" i="4" s="1"/>
  <c r="BI96" i="4"/>
  <c r="BH96" i="4"/>
  <c r="BG96" i="4"/>
  <c r="BF96" i="4"/>
  <c r="T96" i="4"/>
  <c r="R96" i="4"/>
  <c r="P96" i="4"/>
  <c r="BK96" i="4"/>
  <c r="J96" i="4"/>
  <c r="BE96" i="4" s="1"/>
  <c r="BI92" i="4"/>
  <c r="BH92" i="4"/>
  <c r="F35" i="4" s="1"/>
  <c r="BC56" i="1" s="1"/>
  <c r="BG92" i="4"/>
  <c r="BF92" i="4"/>
  <c r="T92" i="4"/>
  <c r="R92" i="4"/>
  <c r="P92" i="4"/>
  <c r="BK92" i="4"/>
  <c r="BK91" i="4" s="1"/>
  <c r="J91" i="4" s="1"/>
  <c r="J62" i="4" s="1"/>
  <c r="J92" i="4"/>
  <c r="BE92" i="4" s="1"/>
  <c r="J85" i="4"/>
  <c r="F85" i="4"/>
  <c r="F83" i="4"/>
  <c r="E81" i="4"/>
  <c r="J55" i="4"/>
  <c r="F55" i="4"/>
  <c r="F53" i="4"/>
  <c r="E51" i="4"/>
  <c r="E47" i="4"/>
  <c r="J20" i="4"/>
  <c r="E20" i="4"/>
  <c r="F56" i="4" s="1"/>
  <c r="J19" i="4"/>
  <c r="J14" i="4"/>
  <c r="J53" i="4" s="1"/>
  <c r="E7" i="4"/>
  <c r="E77" i="4" s="1"/>
  <c r="P168" i="3"/>
  <c r="R155" i="3"/>
  <c r="AY55" i="1"/>
  <c r="AX55" i="1"/>
  <c r="BI214" i="3"/>
  <c r="BH214" i="3"/>
  <c r="BG214" i="3"/>
  <c r="BF214" i="3"/>
  <c r="T214" i="3"/>
  <c r="R214" i="3"/>
  <c r="P214" i="3"/>
  <c r="BK214" i="3"/>
  <c r="J214" i="3"/>
  <c r="BE214" i="3" s="1"/>
  <c r="BI212" i="3"/>
  <c r="BH212" i="3"/>
  <c r="BG212" i="3"/>
  <c r="BF212" i="3"/>
  <c r="BE212" i="3"/>
  <c r="T212" i="3"/>
  <c r="R212" i="3"/>
  <c r="P212" i="3"/>
  <c r="BK212" i="3"/>
  <c r="J212" i="3"/>
  <c r="BI210" i="3"/>
  <c r="BH210" i="3"/>
  <c r="BG210" i="3"/>
  <c r="BF210" i="3"/>
  <c r="T210" i="3"/>
  <c r="R210" i="3"/>
  <c r="P210" i="3"/>
  <c r="BK210" i="3"/>
  <c r="J210" i="3"/>
  <c r="BE210" i="3" s="1"/>
  <c r="BI208" i="3"/>
  <c r="BH208" i="3"/>
  <c r="BG208" i="3"/>
  <c r="BF208" i="3"/>
  <c r="BE208" i="3"/>
  <c r="T208" i="3"/>
  <c r="R208" i="3"/>
  <c r="P208" i="3"/>
  <c r="BK208" i="3"/>
  <c r="J208" i="3"/>
  <c r="BI206" i="3"/>
  <c r="BH206" i="3"/>
  <c r="BG206" i="3"/>
  <c r="BF206" i="3"/>
  <c r="T206" i="3"/>
  <c r="R206" i="3"/>
  <c r="P206" i="3"/>
  <c r="BK206" i="3"/>
  <c r="J206" i="3"/>
  <c r="BE206" i="3" s="1"/>
  <c r="BI204" i="3"/>
  <c r="BH204" i="3"/>
  <c r="BG204" i="3"/>
  <c r="BF204" i="3"/>
  <c r="BE204" i="3"/>
  <c r="T204" i="3"/>
  <c r="R204" i="3"/>
  <c r="P204" i="3"/>
  <c r="BK204" i="3"/>
  <c r="J204" i="3"/>
  <c r="BI202" i="3"/>
  <c r="BH202" i="3"/>
  <c r="BG202" i="3"/>
  <c r="BF202" i="3"/>
  <c r="T202" i="3"/>
  <c r="R202" i="3"/>
  <c r="P202" i="3"/>
  <c r="BK202" i="3"/>
  <c r="J202" i="3"/>
  <c r="BE202" i="3" s="1"/>
  <c r="BI200" i="3"/>
  <c r="BH200" i="3"/>
  <c r="BG200" i="3"/>
  <c r="BF200" i="3"/>
  <c r="BE200" i="3"/>
  <c r="T200" i="3"/>
  <c r="R200" i="3"/>
  <c r="P200" i="3"/>
  <c r="BK200" i="3"/>
  <c r="J200" i="3"/>
  <c r="BI198" i="3"/>
  <c r="BH198" i="3"/>
  <c r="BG198" i="3"/>
  <c r="BF198" i="3"/>
  <c r="T198" i="3"/>
  <c r="R198" i="3"/>
  <c r="P198" i="3"/>
  <c r="BK198" i="3"/>
  <c r="J198" i="3"/>
  <c r="BE198" i="3" s="1"/>
  <c r="BI196" i="3"/>
  <c r="BH196" i="3"/>
  <c r="BG196" i="3"/>
  <c r="BF196" i="3"/>
  <c r="T196" i="3"/>
  <c r="R196" i="3"/>
  <c r="P196" i="3"/>
  <c r="BK196" i="3"/>
  <c r="J196" i="3"/>
  <c r="BE196" i="3" s="1"/>
  <c r="BI194" i="3"/>
  <c r="BH194" i="3"/>
  <c r="BG194" i="3"/>
  <c r="BF194" i="3"/>
  <c r="T194" i="3"/>
  <c r="R194" i="3"/>
  <c r="P194" i="3"/>
  <c r="BK194" i="3"/>
  <c r="J194" i="3"/>
  <c r="BE194" i="3" s="1"/>
  <c r="BI192" i="3"/>
  <c r="BH192" i="3"/>
  <c r="BG192" i="3"/>
  <c r="BF192" i="3"/>
  <c r="T192" i="3"/>
  <c r="R192" i="3"/>
  <c r="P192" i="3"/>
  <c r="BK192" i="3"/>
  <c r="J192" i="3"/>
  <c r="BE192" i="3" s="1"/>
  <c r="BI190" i="3"/>
  <c r="BH190" i="3"/>
  <c r="BG190" i="3"/>
  <c r="BF190" i="3"/>
  <c r="T190" i="3"/>
  <c r="R190" i="3"/>
  <c r="P190" i="3"/>
  <c r="BK190" i="3"/>
  <c r="J190" i="3"/>
  <c r="BE190" i="3" s="1"/>
  <c r="BI188" i="3"/>
  <c r="BH188" i="3"/>
  <c r="BG188" i="3"/>
  <c r="BF188" i="3"/>
  <c r="T188" i="3"/>
  <c r="R188" i="3"/>
  <c r="P188" i="3"/>
  <c r="BK188" i="3"/>
  <c r="J188" i="3"/>
  <c r="BE188" i="3" s="1"/>
  <c r="BI186" i="3"/>
  <c r="BH186" i="3"/>
  <c r="BG186" i="3"/>
  <c r="BF186" i="3"/>
  <c r="BE186" i="3"/>
  <c r="T186" i="3"/>
  <c r="R186" i="3"/>
  <c r="P186" i="3"/>
  <c r="BK186" i="3"/>
  <c r="J186" i="3"/>
  <c r="BI184" i="3"/>
  <c r="BH184" i="3"/>
  <c r="BG184" i="3"/>
  <c r="BF184" i="3"/>
  <c r="T184" i="3"/>
  <c r="R184" i="3"/>
  <c r="P184" i="3"/>
  <c r="BK184" i="3"/>
  <c r="J184" i="3"/>
  <c r="BE184" i="3" s="1"/>
  <c r="BI182" i="3"/>
  <c r="BH182" i="3"/>
  <c r="BG182" i="3"/>
  <c r="BF182" i="3"/>
  <c r="T182" i="3"/>
  <c r="R182" i="3"/>
  <c r="P182" i="3"/>
  <c r="BK182" i="3"/>
  <c r="J182" i="3"/>
  <c r="BE182" i="3" s="1"/>
  <c r="BI180" i="3"/>
  <c r="BH180" i="3"/>
  <c r="BG180" i="3"/>
  <c r="BF180" i="3"/>
  <c r="T180" i="3"/>
  <c r="R180" i="3"/>
  <c r="R173" i="3" s="1"/>
  <c r="R172" i="3" s="1"/>
  <c r="P180" i="3"/>
  <c r="BK180" i="3"/>
  <c r="J180" i="3"/>
  <c r="BE180" i="3" s="1"/>
  <c r="BI178" i="3"/>
  <c r="BH178" i="3"/>
  <c r="BG178" i="3"/>
  <c r="BF178" i="3"/>
  <c r="BE178" i="3"/>
  <c r="T178" i="3"/>
  <c r="R178" i="3"/>
  <c r="P178" i="3"/>
  <c r="BK178" i="3"/>
  <c r="J178" i="3"/>
  <c r="BI176" i="3"/>
  <c r="BH176" i="3"/>
  <c r="BG176" i="3"/>
  <c r="BF176" i="3"/>
  <c r="T176" i="3"/>
  <c r="R176" i="3"/>
  <c r="P176" i="3"/>
  <c r="BK176" i="3"/>
  <c r="J176" i="3"/>
  <c r="BE176" i="3" s="1"/>
  <c r="BI174" i="3"/>
  <c r="BH174" i="3"/>
  <c r="BG174" i="3"/>
  <c r="BF174" i="3"/>
  <c r="T174" i="3"/>
  <c r="T173" i="3" s="1"/>
  <c r="T172" i="3" s="1"/>
  <c r="R174" i="3"/>
  <c r="P174" i="3"/>
  <c r="BK174" i="3"/>
  <c r="J174" i="3"/>
  <c r="BE174" i="3" s="1"/>
  <c r="BI169" i="3"/>
  <c r="BH169" i="3"/>
  <c r="BG169" i="3"/>
  <c r="BF169" i="3"/>
  <c r="T169" i="3"/>
  <c r="T168" i="3" s="1"/>
  <c r="R169" i="3"/>
  <c r="R168" i="3" s="1"/>
  <c r="P169" i="3"/>
  <c r="BK169" i="3"/>
  <c r="BK168" i="3" s="1"/>
  <c r="J168" i="3" s="1"/>
  <c r="J65" i="3" s="1"/>
  <c r="J169" i="3"/>
  <c r="BE169" i="3" s="1"/>
  <c r="BI166" i="3"/>
  <c r="BH166" i="3"/>
  <c r="BG166" i="3"/>
  <c r="BF166" i="3"/>
  <c r="T166" i="3"/>
  <c r="R166" i="3"/>
  <c r="P166" i="3"/>
  <c r="BK166" i="3"/>
  <c r="J166" i="3"/>
  <c r="BE166" i="3" s="1"/>
  <c r="BI164" i="3"/>
  <c r="BH164" i="3"/>
  <c r="BG164" i="3"/>
  <c r="BF164" i="3"/>
  <c r="BE164" i="3"/>
  <c r="T164" i="3"/>
  <c r="R164" i="3"/>
  <c r="P164" i="3"/>
  <c r="BK164" i="3"/>
  <c r="J164" i="3"/>
  <c r="BI162" i="3"/>
  <c r="BH162" i="3"/>
  <c r="BG162" i="3"/>
  <c r="BF162" i="3"/>
  <c r="T162" i="3"/>
  <c r="R162" i="3"/>
  <c r="P162" i="3"/>
  <c r="BK162" i="3"/>
  <c r="J162" i="3"/>
  <c r="BE162" i="3" s="1"/>
  <c r="BI160" i="3"/>
  <c r="BH160" i="3"/>
  <c r="BG160" i="3"/>
  <c r="BF160" i="3"/>
  <c r="BE160" i="3"/>
  <c r="T160" i="3"/>
  <c r="T159" i="3" s="1"/>
  <c r="R160" i="3"/>
  <c r="P160" i="3"/>
  <c r="P159" i="3" s="1"/>
  <c r="BK160" i="3"/>
  <c r="J160" i="3"/>
  <c r="BI156" i="3"/>
  <c r="BH156" i="3"/>
  <c r="BG156" i="3"/>
  <c r="BF156" i="3"/>
  <c r="T156" i="3"/>
  <c r="T155" i="3" s="1"/>
  <c r="R156" i="3"/>
  <c r="P156" i="3"/>
  <c r="P155" i="3" s="1"/>
  <c r="BK156" i="3"/>
  <c r="BK155" i="3" s="1"/>
  <c r="J155" i="3" s="1"/>
  <c r="J63" i="3" s="1"/>
  <c r="J156" i="3"/>
  <c r="BE156" i="3" s="1"/>
  <c r="BI152" i="3"/>
  <c r="BH152" i="3"/>
  <c r="BG152" i="3"/>
  <c r="BF152" i="3"/>
  <c r="T152" i="3"/>
  <c r="R152" i="3"/>
  <c r="P152" i="3"/>
  <c r="BK152" i="3"/>
  <c r="J152" i="3"/>
  <c r="BE152" i="3" s="1"/>
  <c r="BI149" i="3"/>
  <c r="BH149" i="3"/>
  <c r="BG149" i="3"/>
  <c r="BF149" i="3"/>
  <c r="BE149" i="3"/>
  <c r="T149" i="3"/>
  <c r="R149" i="3"/>
  <c r="P149" i="3"/>
  <c r="BK149" i="3"/>
  <c r="J149" i="3"/>
  <c r="BI146" i="3"/>
  <c r="BH146" i="3"/>
  <c r="BG146" i="3"/>
  <c r="BF146" i="3"/>
  <c r="T146" i="3"/>
  <c r="R146" i="3"/>
  <c r="P146" i="3"/>
  <c r="BK146" i="3"/>
  <c r="J146" i="3"/>
  <c r="BE146" i="3" s="1"/>
  <c r="BI143" i="3"/>
  <c r="BH143" i="3"/>
  <c r="BG143" i="3"/>
  <c r="BF143" i="3"/>
  <c r="BE143" i="3"/>
  <c r="T143" i="3"/>
  <c r="R143" i="3"/>
  <c r="P143" i="3"/>
  <c r="BK143" i="3"/>
  <c r="J143" i="3"/>
  <c r="BI141" i="3"/>
  <c r="BH141" i="3"/>
  <c r="BG141" i="3"/>
  <c r="BF141" i="3"/>
  <c r="T141" i="3"/>
  <c r="R141" i="3"/>
  <c r="P141" i="3"/>
  <c r="BK141" i="3"/>
  <c r="J141" i="3"/>
  <c r="BE141" i="3" s="1"/>
  <c r="BI139" i="3"/>
  <c r="BH139" i="3"/>
  <c r="BG139" i="3"/>
  <c r="BF139" i="3"/>
  <c r="BE139" i="3"/>
  <c r="T139" i="3"/>
  <c r="R139" i="3"/>
  <c r="P139" i="3"/>
  <c r="BK139" i="3"/>
  <c r="J139" i="3"/>
  <c r="BI136" i="3"/>
  <c r="BH136" i="3"/>
  <c r="BG136" i="3"/>
  <c r="BF136" i="3"/>
  <c r="T136" i="3"/>
  <c r="R136" i="3"/>
  <c r="P136" i="3"/>
  <c r="BK136" i="3"/>
  <c r="J136" i="3"/>
  <c r="BE136" i="3" s="1"/>
  <c r="BI133" i="3"/>
  <c r="BH133" i="3"/>
  <c r="BG133" i="3"/>
  <c r="BF133" i="3"/>
  <c r="BE133" i="3"/>
  <c r="T133" i="3"/>
  <c r="R133" i="3"/>
  <c r="P133" i="3"/>
  <c r="BK133" i="3"/>
  <c r="J133" i="3"/>
  <c r="BI129" i="3"/>
  <c r="BH129" i="3"/>
  <c r="BG129" i="3"/>
  <c r="BF129" i="3"/>
  <c r="T129" i="3"/>
  <c r="R129" i="3"/>
  <c r="P129" i="3"/>
  <c r="BK129" i="3"/>
  <c r="J129" i="3"/>
  <c r="BE129" i="3" s="1"/>
  <c r="BI126" i="3"/>
  <c r="BH126" i="3"/>
  <c r="BG126" i="3"/>
  <c r="BF126" i="3"/>
  <c r="BE126" i="3"/>
  <c r="T126" i="3"/>
  <c r="R126" i="3"/>
  <c r="P126" i="3"/>
  <c r="BK126" i="3"/>
  <c r="J126" i="3"/>
  <c r="BI123" i="3"/>
  <c r="BH123" i="3"/>
  <c r="BG123" i="3"/>
  <c r="BF123" i="3"/>
  <c r="T123" i="3"/>
  <c r="R123" i="3"/>
  <c r="P123" i="3"/>
  <c r="BK123" i="3"/>
  <c r="J123" i="3"/>
  <c r="BE123" i="3" s="1"/>
  <c r="BI121" i="3"/>
  <c r="BH121" i="3"/>
  <c r="BG121" i="3"/>
  <c r="BF121" i="3"/>
  <c r="BE121" i="3"/>
  <c r="T121" i="3"/>
  <c r="R121" i="3"/>
  <c r="P121" i="3"/>
  <c r="BK121" i="3"/>
  <c r="J121" i="3"/>
  <c r="BI118" i="3"/>
  <c r="BH118" i="3"/>
  <c r="BG118" i="3"/>
  <c r="BF118" i="3"/>
  <c r="T118" i="3"/>
  <c r="R118" i="3"/>
  <c r="P118" i="3"/>
  <c r="BK118" i="3"/>
  <c r="J118" i="3"/>
  <c r="BE118" i="3" s="1"/>
  <c r="BI115" i="3"/>
  <c r="BH115" i="3"/>
  <c r="BG115" i="3"/>
  <c r="BF115" i="3"/>
  <c r="BE115" i="3"/>
  <c r="T115" i="3"/>
  <c r="R115" i="3"/>
  <c r="P115" i="3"/>
  <c r="BK115" i="3"/>
  <c r="J115" i="3"/>
  <c r="BI112" i="3"/>
  <c r="BH112" i="3"/>
  <c r="BG112" i="3"/>
  <c r="BF112" i="3"/>
  <c r="T112" i="3"/>
  <c r="R112" i="3"/>
  <c r="P112" i="3"/>
  <c r="BK112" i="3"/>
  <c r="J112" i="3"/>
  <c r="BE112" i="3" s="1"/>
  <c r="BI110" i="3"/>
  <c r="BH110" i="3"/>
  <c r="BG110" i="3"/>
  <c r="BF110" i="3"/>
  <c r="BE110" i="3"/>
  <c r="T110" i="3"/>
  <c r="R110" i="3"/>
  <c r="P110" i="3"/>
  <c r="BK110" i="3"/>
  <c r="J110" i="3"/>
  <c r="BI107" i="3"/>
  <c r="BH107" i="3"/>
  <c r="BG107" i="3"/>
  <c r="BF107" i="3"/>
  <c r="T107" i="3"/>
  <c r="R107" i="3"/>
  <c r="P107" i="3"/>
  <c r="BK107" i="3"/>
  <c r="J107" i="3"/>
  <c r="BE107" i="3" s="1"/>
  <c r="BI103" i="3"/>
  <c r="BH103" i="3"/>
  <c r="BG103" i="3"/>
  <c r="BF103" i="3"/>
  <c r="BE103" i="3"/>
  <c r="T103" i="3"/>
  <c r="R103" i="3"/>
  <c r="P103" i="3"/>
  <c r="BK103" i="3"/>
  <c r="J103" i="3"/>
  <c r="BI99" i="3"/>
  <c r="BH99" i="3"/>
  <c r="BG99" i="3"/>
  <c r="BF99" i="3"/>
  <c r="T99" i="3"/>
  <c r="R99" i="3"/>
  <c r="P99" i="3"/>
  <c r="BK99" i="3"/>
  <c r="J99" i="3"/>
  <c r="BE99" i="3" s="1"/>
  <c r="BI96" i="3"/>
  <c r="BH96" i="3"/>
  <c r="BG96" i="3"/>
  <c r="BF96" i="3"/>
  <c r="BE96" i="3"/>
  <c r="T96" i="3"/>
  <c r="R96" i="3"/>
  <c r="P96" i="3"/>
  <c r="BK96" i="3"/>
  <c r="J96" i="3"/>
  <c r="BI94" i="3"/>
  <c r="BH94" i="3"/>
  <c r="BG94" i="3"/>
  <c r="BF94" i="3"/>
  <c r="T94" i="3"/>
  <c r="T91" i="3" s="1"/>
  <c r="T90" i="3" s="1"/>
  <c r="R94" i="3"/>
  <c r="P94" i="3"/>
  <c r="BK94" i="3"/>
  <c r="J94" i="3"/>
  <c r="BE94" i="3" s="1"/>
  <c r="BI92" i="3"/>
  <c r="F36" i="3" s="1"/>
  <c r="BD55" i="1" s="1"/>
  <c r="BH92" i="3"/>
  <c r="BG92" i="3"/>
  <c r="BF92" i="3"/>
  <c r="F33" i="3" s="1"/>
  <c r="BA55" i="1" s="1"/>
  <c r="BE92" i="3"/>
  <c r="T92" i="3"/>
  <c r="R92" i="3"/>
  <c r="R91" i="3" s="1"/>
  <c r="P92" i="3"/>
  <c r="BK92" i="3"/>
  <c r="BK91" i="3" s="1"/>
  <c r="J92" i="3"/>
  <c r="J85" i="3"/>
  <c r="F85" i="3"/>
  <c r="J83" i="3"/>
  <c r="F83" i="3"/>
  <c r="E81" i="3"/>
  <c r="J55" i="3"/>
  <c r="F55" i="3"/>
  <c r="F53" i="3"/>
  <c r="E51" i="3"/>
  <c r="J20" i="3"/>
  <c r="E20" i="3"/>
  <c r="F86" i="3" s="1"/>
  <c r="J19" i="3"/>
  <c r="J14" i="3"/>
  <c r="J53" i="3" s="1"/>
  <c r="E7" i="3"/>
  <c r="AY53" i="1"/>
  <c r="AX53" i="1"/>
  <c r="BI109" i="2"/>
  <c r="BH109" i="2"/>
  <c r="BG109" i="2"/>
  <c r="BF109" i="2"/>
  <c r="T109" i="2"/>
  <c r="R109" i="2"/>
  <c r="P109" i="2"/>
  <c r="BK109" i="2"/>
  <c r="J109" i="2"/>
  <c r="BE109" i="2" s="1"/>
  <c r="BI107" i="2"/>
  <c r="BH107" i="2"/>
  <c r="BG107" i="2"/>
  <c r="BF107" i="2"/>
  <c r="T107" i="2"/>
  <c r="R107" i="2"/>
  <c r="P107" i="2"/>
  <c r="BK107" i="2"/>
  <c r="J107" i="2"/>
  <c r="BE107" i="2" s="1"/>
  <c r="BI105" i="2"/>
  <c r="BH105" i="2"/>
  <c r="BG105" i="2"/>
  <c r="BF105" i="2"/>
  <c r="BE105" i="2"/>
  <c r="T105" i="2"/>
  <c r="R105" i="2"/>
  <c r="P105" i="2"/>
  <c r="BK105" i="2"/>
  <c r="J105" i="2"/>
  <c r="BI103" i="2"/>
  <c r="BH103" i="2"/>
  <c r="BG103" i="2"/>
  <c r="BF103" i="2"/>
  <c r="T103" i="2"/>
  <c r="R103" i="2"/>
  <c r="P103" i="2"/>
  <c r="BK103" i="2"/>
  <c r="J103" i="2"/>
  <c r="BE103" i="2" s="1"/>
  <c r="BI101" i="2"/>
  <c r="BH101" i="2"/>
  <c r="BG101" i="2"/>
  <c r="BF101" i="2"/>
  <c r="T101" i="2"/>
  <c r="R101" i="2"/>
  <c r="P101" i="2"/>
  <c r="BK101" i="2"/>
  <c r="J101" i="2"/>
  <c r="BE101" i="2" s="1"/>
  <c r="BI99" i="2"/>
  <c r="BH99" i="2"/>
  <c r="BG99" i="2"/>
  <c r="BF99" i="2"/>
  <c r="T99" i="2"/>
  <c r="R99" i="2"/>
  <c r="P99" i="2"/>
  <c r="BK99" i="2"/>
  <c r="J99" i="2"/>
  <c r="BE99" i="2" s="1"/>
  <c r="BI97" i="2"/>
  <c r="F36" i="2" s="1"/>
  <c r="BD53" i="1" s="1"/>
  <c r="BD52" i="1" s="1"/>
  <c r="BH97" i="2"/>
  <c r="BG97" i="2"/>
  <c r="BF97" i="2"/>
  <c r="BE97" i="2"/>
  <c r="T97" i="2"/>
  <c r="R97" i="2"/>
  <c r="P97" i="2"/>
  <c r="BK97" i="2"/>
  <c r="J97" i="2"/>
  <c r="BI95" i="2"/>
  <c r="BH95" i="2"/>
  <c r="BG95" i="2"/>
  <c r="BF95" i="2"/>
  <c r="T95" i="2"/>
  <c r="R95" i="2"/>
  <c r="P95" i="2"/>
  <c r="BK95" i="2"/>
  <c r="J95" i="2"/>
  <c r="BE95" i="2" s="1"/>
  <c r="BI93" i="2"/>
  <c r="BH93" i="2"/>
  <c r="BG93" i="2"/>
  <c r="BF93" i="2"/>
  <c r="T93" i="2"/>
  <c r="R93" i="2"/>
  <c r="P93" i="2"/>
  <c r="BK93" i="2"/>
  <c r="J93" i="2"/>
  <c r="BE93" i="2" s="1"/>
  <c r="BI91" i="2"/>
  <c r="BH91" i="2"/>
  <c r="BG91" i="2"/>
  <c r="BF91" i="2"/>
  <c r="F33" i="2" s="1"/>
  <c r="BA53" i="1" s="1"/>
  <c r="BA52" i="1" s="1"/>
  <c r="T91" i="2"/>
  <c r="R91" i="2"/>
  <c r="P91" i="2"/>
  <c r="BK91" i="2"/>
  <c r="J91" i="2"/>
  <c r="BE91" i="2" s="1"/>
  <c r="BI89" i="2"/>
  <c r="BH89" i="2"/>
  <c r="BG89" i="2"/>
  <c r="BF89" i="2"/>
  <c r="BE89" i="2"/>
  <c r="T89" i="2"/>
  <c r="T86" i="2" s="1"/>
  <c r="T85" i="2" s="1"/>
  <c r="T84" i="2" s="1"/>
  <c r="R89" i="2"/>
  <c r="P89" i="2"/>
  <c r="BK89" i="2"/>
  <c r="BK86" i="2" s="1"/>
  <c r="J89" i="2"/>
  <c r="BI87" i="2"/>
  <c r="BH87" i="2"/>
  <c r="BG87" i="2"/>
  <c r="BF87" i="2"/>
  <c r="J33" i="2" s="1"/>
  <c r="AW53" i="1" s="1"/>
  <c r="T87" i="2"/>
  <c r="R87" i="2"/>
  <c r="P87" i="2"/>
  <c r="BK87" i="2"/>
  <c r="J87" i="2"/>
  <c r="BE87" i="2" s="1"/>
  <c r="J80" i="2"/>
  <c r="F80" i="2"/>
  <c r="J78" i="2"/>
  <c r="F78" i="2"/>
  <c r="E76" i="2"/>
  <c r="F56" i="2"/>
  <c r="J55" i="2"/>
  <c r="F55" i="2"/>
  <c r="J53" i="2"/>
  <c r="F53" i="2"/>
  <c r="E51" i="2"/>
  <c r="J20" i="2"/>
  <c r="E20" i="2"/>
  <c r="F81" i="2" s="1"/>
  <c r="J19" i="2"/>
  <c r="J14" i="2"/>
  <c r="E7" i="2"/>
  <c r="E47" i="2" s="1"/>
  <c r="BD64" i="1"/>
  <c r="BB64" i="1"/>
  <c r="AX64" i="1"/>
  <c r="AS64" i="1"/>
  <c r="BD62" i="1"/>
  <c r="BC62" i="1"/>
  <c r="AY62" i="1" s="1"/>
  <c r="BB62" i="1"/>
  <c r="AX62" i="1"/>
  <c r="AU62" i="1"/>
  <c r="AS62" i="1"/>
  <c r="BD60" i="1"/>
  <c r="BC60" i="1"/>
  <c r="BB60" i="1"/>
  <c r="AY60" i="1"/>
  <c r="AX60" i="1"/>
  <c r="AU60" i="1"/>
  <c r="AS60" i="1"/>
  <c r="BB57" i="1"/>
  <c r="AX57" i="1"/>
  <c r="AU57" i="1"/>
  <c r="AS57" i="1"/>
  <c r="AS54" i="1"/>
  <c r="AS52" i="1"/>
  <c r="AS51" i="1" s="1"/>
  <c r="AT63" i="1"/>
  <c r="AT58" i="1"/>
  <c r="L47" i="1"/>
  <c r="AM46" i="1"/>
  <c r="L46" i="1"/>
  <c r="AM44" i="1"/>
  <c r="L44" i="1"/>
  <c r="L42" i="1"/>
  <c r="L41" i="1"/>
  <c r="J91" i="3" l="1"/>
  <c r="J62" i="3" s="1"/>
  <c r="T89" i="3"/>
  <c r="BD54" i="1"/>
  <c r="BD51" i="1" s="1"/>
  <c r="W30" i="1" s="1"/>
  <c r="BK85" i="2"/>
  <c r="J86" i="2"/>
  <c r="J62" i="2" s="1"/>
  <c r="BK154" i="4"/>
  <c r="J154" i="4" s="1"/>
  <c r="J66" i="4" s="1"/>
  <c r="J155" i="4"/>
  <c r="J67" i="4" s="1"/>
  <c r="AW52" i="1"/>
  <c r="E72" i="2"/>
  <c r="F34" i="3"/>
  <c r="BB55" i="1" s="1"/>
  <c r="R90" i="4"/>
  <c r="J32" i="2"/>
  <c r="AV53" i="1" s="1"/>
  <c r="AT53" i="1" s="1"/>
  <c r="F32" i="2"/>
  <c r="AZ53" i="1" s="1"/>
  <c r="AZ52" i="1" s="1"/>
  <c r="F56" i="3"/>
  <c r="F35" i="3"/>
  <c r="BC55" i="1" s="1"/>
  <c r="BC54" i="1" s="1"/>
  <c r="AY54" i="1" s="1"/>
  <c r="BK159" i="3"/>
  <c r="J159" i="3" s="1"/>
  <c r="J64" i="3" s="1"/>
  <c r="R159" i="3"/>
  <c r="R90" i="3" s="1"/>
  <c r="R89" i="3" s="1"/>
  <c r="BK173" i="3"/>
  <c r="F32" i="4"/>
  <c r="AZ56" i="1" s="1"/>
  <c r="T91" i="4"/>
  <c r="F36" i="4"/>
  <c r="BD56" i="1" s="1"/>
  <c r="BK133" i="4"/>
  <c r="J133" i="4" s="1"/>
  <c r="J63" i="4" s="1"/>
  <c r="P140" i="4"/>
  <c r="J81" i="5"/>
  <c r="J53" i="5"/>
  <c r="E47" i="3"/>
  <c r="E77" i="3"/>
  <c r="BK88" i="5"/>
  <c r="J89" i="5"/>
  <c r="J62" i="5" s="1"/>
  <c r="P86" i="2"/>
  <c r="P85" i="2" s="1"/>
  <c r="P84" i="2" s="1"/>
  <c r="AU53" i="1" s="1"/>
  <c r="AU52" i="1" s="1"/>
  <c r="F34" i="2"/>
  <c r="BB53" i="1" s="1"/>
  <c r="BB52" i="1" s="1"/>
  <c r="J32" i="3"/>
  <c r="AV55" i="1" s="1"/>
  <c r="AT55" i="1" s="1"/>
  <c r="F32" i="3"/>
  <c r="AZ55" i="1" s="1"/>
  <c r="AZ54" i="1" s="1"/>
  <c r="AV54" i="1" s="1"/>
  <c r="P173" i="3"/>
  <c r="P172" i="3" s="1"/>
  <c r="J33" i="4"/>
  <c r="AW56" i="1" s="1"/>
  <c r="R155" i="4"/>
  <c r="R154" i="4" s="1"/>
  <c r="R86" i="2"/>
  <c r="R85" i="2" s="1"/>
  <c r="R84" i="2" s="1"/>
  <c r="F35" i="2"/>
  <c r="BC53" i="1" s="1"/>
  <c r="BC52" i="1" s="1"/>
  <c r="P91" i="3"/>
  <c r="P90" i="3" s="1"/>
  <c r="P89" i="3" s="1"/>
  <c r="AU55" i="1" s="1"/>
  <c r="AU54" i="1" s="1"/>
  <c r="J33" i="3"/>
  <c r="AW55" i="1" s="1"/>
  <c r="P91" i="4"/>
  <c r="P90" i="4" s="1"/>
  <c r="P89" i="4" s="1"/>
  <c r="AU56" i="1" s="1"/>
  <c r="F34" i="4"/>
  <c r="BB56" i="1" s="1"/>
  <c r="J32" i="4"/>
  <c r="AV56" i="1" s="1"/>
  <c r="AT56" i="1" s="1"/>
  <c r="F86" i="4"/>
  <c r="F33" i="4"/>
  <c r="BA56" i="1" s="1"/>
  <c r="BA54" i="1" s="1"/>
  <c r="BK89" i="6"/>
  <c r="J90" i="6"/>
  <c r="J62" i="6" s="1"/>
  <c r="J32" i="6"/>
  <c r="AV59" i="1" s="1"/>
  <c r="AT59" i="1" s="1"/>
  <c r="R88" i="7"/>
  <c r="R87" i="7" s="1"/>
  <c r="J86" i="8"/>
  <c r="J62" i="8" s="1"/>
  <c r="BK85" i="8"/>
  <c r="BK88" i="9"/>
  <c r="J89" i="9"/>
  <c r="J62" i="9" s="1"/>
  <c r="J32" i="9"/>
  <c r="AV65" i="1" s="1"/>
  <c r="AT65" i="1" s="1"/>
  <c r="J129" i="9"/>
  <c r="J64" i="9" s="1"/>
  <c r="BK128" i="9"/>
  <c r="J128" i="9" s="1"/>
  <c r="J63" i="9" s="1"/>
  <c r="J83" i="4"/>
  <c r="T140" i="4"/>
  <c r="F56" i="5"/>
  <c r="F84" i="5"/>
  <c r="R88" i="5"/>
  <c r="R87" i="5" s="1"/>
  <c r="BK174" i="6"/>
  <c r="J174" i="6" s="1"/>
  <c r="J65" i="6" s="1"/>
  <c r="J175" i="6"/>
  <c r="J66" i="6" s="1"/>
  <c r="P87" i="9"/>
  <c r="AU65" i="1" s="1"/>
  <c r="AU64" i="1" s="1"/>
  <c r="P128" i="9"/>
  <c r="BK140" i="4"/>
  <c r="J140" i="4" s="1"/>
  <c r="J64" i="4" s="1"/>
  <c r="R88" i="6"/>
  <c r="J89" i="7"/>
  <c r="J62" i="7" s="1"/>
  <c r="BK88" i="7"/>
  <c r="J32" i="7"/>
  <c r="AV61" i="1" s="1"/>
  <c r="AT61" i="1" s="1"/>
  <c r="R87" i="9"/>
  <c r="R128" i="9"/>
  <c r="F33" i="5"/>
  <c r="BA58" i="1" s="1"/>
  <c r="F56" i="6"/>
  <c r="J82" i="6"/>
  <c r="F33" i="6"/>
  <c r="BA59" i="1" s="1"/>
  <c r="F84" i="7"/>
  <c r="F32" i="7"/>
  <c r="AZ61" i="1" s="1"/>
  <c r="AZ60" i="1" s="1"/>
  <c r="AV60" i="1" s="1"/>
  <c r="E47" i="8"/>
  <c r="F32" i="8"/>
  <c r="AZ63" i="1" s="1"/>
  <c r="AZ62" i="1" s="1"/>
  <c r="AV62" i="1" s="1"/>
  <c r="J53" i="9"/>
  <c r="F33" i="9"/>
  <c r="BA65" i="1" s="1"/>
  <c r="BA64" i="1" s="1"/>
  <c r="AW64" i="1" s="1"/>
  <c r="J81" i="7"/>
  <c r="F81" i="8"/>
  <c r="F32" i="5"/>
  <c r="AZ58" i="1" s="1"/>
  <c r="F32" i="6"/>
  <c r="AZ59" i="1" s="1"/>
  <c r="F33" i="7"/>
  <c r="BA61" i="1" s="1"/>
  <c r="BA60" i="1" s="1"/>
  <c r="AW60" i="1" s="1"/>
  <c r="J78" i="8"/>
  <c r="F33" i="8"/>
  <c r="BA63" i="1" s="1"/>
  <c r="BA62" i="1" s="1"/>
  <c r="AW62" i="1" s="1"/>
  <c r="F84" i="9"/>
  <c r="F32" i="9"/>
  <c r="AZ65" i="1" s="1"/>
  <c r="AZ64" i="1" s="1"/>
  <c r="AV64" i="1" s="1"/>
  <c r="AT64" i="1" s="1"/>
  <c r="AW54" i="1" l="1"/>
  <c r="AT54" i="1" s="1"/>
  <c r="AT60" i="1"/>
  <c r="BK88" i="6"/>
  <c r="J88" i="6" s="1"/>
  <c r="J89" i="6"/>
  <c r="J61" i="6" s="1"/>
  <c r="BC51" i="1"/>
  <c r="AY52" i="1"/>
  <c r="AX52" i="1"/>
  <c r="AZ57" i="1"/>
  <c r="AV57" i="1" s="1"/>
  <c r="BA57" i="1"/>
  <c r="AW57" i="1" s="1"/>
  <c r="J88" i="7"/>
  <c r="J61" i="7" s="1"/>
  <c r="BK87" i="7"/>
  <c r="J87" i="7" s="1"/>
  <c r="AU51" i="1"/>
  <c r="J173" i="3"/>
  <c r="J67" i="3" s="1"/>
  <c r="BK172" i="3"/>
  <c r="J172" i="3" s="1"/>
  <c r="J66" i="3" s="1"/>
  <c r="R89" i="4"/>
  <c r="J85" i="8"/>
  <c r="J61" i="8" s="1"/>
  <c r="BK84" i="8"/>
  <c r="J84" i="8" s="1"/>
  <c r="AT62" i="1"/>
  <c r="BK87" i="9"/>
  <c r="J87" i="9" s="1"/>
  <c r="J88" i="9"/>
  <c r="J61" i="9" s="1"/>
  <c r="BK90" i="4"/>
  <c r="BB54" i="1"/>
  <c r="AX54" i="1" s="1"/>
  <c r="BK84" i="2"/>
  <c r="J84" i="2" s="1"/>
  <c r="J85" i="2"/>
  <c r="J61" i="2" s="1"/>
  <c r="BK87" i="5"/>
  <c r="J87" i="5" s="1"/>
  <c r="J88" i="5"/>
  <c r="J61" i="5" s="1"/>
  <c r="T90" i="4"/>
  <c r="T89" i="4" s="1"/>
  <c r="AZ51" i="1"/>
  <c r="AV52" i="1"/>
  <c r="AT52" i="1" s="1"/>
  <c r="BK90" i="3"/>
  <c r="J60" i="9" l="1"/>
  <c r="J29" i="9"/>
  <c r="J29" i="7"/>
  <c r="J60" i="7"/>
  <c r="BB51" i="1"/>
  <c r="J60" i="5"/>
  <c r="J29" i="5"/>
  <c r="J60" i="6"/>
  <c r="J29" i="6"/>
  <c r="BK89" i="3"/>
  <c r="J89" i="3" s="1"/>
  <c r="J90" i="3"/>
  <c r="J61" i="3" s="1"/>
  <c r="W26" i="1"/>
  <c r="AV51" i="1"/>
  <c r="BK89" i="4"/>
  <c r="J89" i="4" s="1"/>
  <c r="J90" i="4"/>
  <c r="J61" i="4" s="1"/>
  <c r="J29" i="8"/>
  <c r="J60" i="8"/>
  <c r="J60" i="2"/>
  <c r="J29" i="2"/>
  <c r="AT57" i="1"/>
  <c r="W29" i="1"/>
  <c r="AY51" i="1"/>
  <c r="BA51" i="1"/>
  <c r="AG59" i="1" l="1"/>
  <c r="AN59" i="1" s="1"/>
  <c r="J38" i="6"/>
  <c r="W28" i="1"/>
  <c r="AX51" i="1"/>
  <c r="J38" i="8"/>
  <c r="AG63" i="1"/>
  <c r="W27" i="1"/>
  <c r="AW51" i="1"/>
  <c r="AK27" i="1" s="1"/>
  <c r="AG53" i="1"/>
  <c r="J38" i="2"/>
  <c r="AG58" i="1"/>
  <c r="J38" i="5"/>
  <c r="J38" i="7"/>
  <c r="AG61" i="1"/>
  <c r="AK26" i="1"/>
  <c r="AT51" i="1"/>
  <c r="J60" i="4"/>
  <c r="J29" i="4"/>
  <c r="J60" i="3"/>
  <c r="J29" i="3"/>
  <c r="AG65" i="1"/>
  <c r="J38" i="9"/>
  <c r="AG55" i="1" l="1"/>
  <c r="J38" i="3"/>
  <c r="AG64" i="1"/>
  <c r="AN64" i="1" s="1"/>
  <c r="AN65" i="1"/>
  <c r="AN53" i="1"/>
  <c r="AG52" i="1"/>
  <c r="AN58" i="1"/>
  <c r="AG57" i="1"/>
  <c r="AN57" i="1" s="1"/>
  <c r="J38" i="4"/>
  <c r="AG56" i="1"/>
  <c r="AN56" i="1" s="1"/>
  <c r="AG60" i="1"/>
  <c r="AN60" i="1" s="1"/>
  <c r="AN61" i="1"/>
  <c r="AG62" i="1"/>
  <c r="AN62" i="1" s="1"/>
  <c r="AN63" i="1"/>
  <c r="AG54" i="1" l="1"/>
  <c r="AN54" i="1" s="1"/>
  <c r="AN55" i="1"/>
  <c r="AN52" i="1"/>
  <c r="AG51" i="1" l="1"/>
  <c r="AK23" i="1" l="1"/>
  <c r="AK32" i="1" s="1"/>
  <c r="AN51" i="1"/>
</calcChain>
</file>

<file path=xl/sharedStrings.xml><?xml version="1.0" encoding="utf-8"?>
<sst xmlns="http://schemas.openxmlformats.org/spreadsheetml/2006/main" count="8138" uniqueCount="1375">
  <si>
    <t>Export VZ</t>
  </si>
  <si>
    <t>List obsahuje:</t>
  </si>
  <si>
    <t>1) Rekapitulace stavby</t>
  </si>
  <si>
    <t>2) Rekapitulace objektů stavby a soupisů prací</t>
  </si>
  <si>
    <t>3.0</t>
  </si>
  <si>
    <t/>
  </si>
  <si>
    <t>False</t>
  </si>
  <si>
    <t>{59b8bc1a-638b-4806-8296-539e0fb9ca05}</t>
  </si>
  <si>
    <t>&gt;&gt;  skryté sloupce  &lt;&lt;</t>
  </si>
  <si>
    <t>0,01</t>
  </si>
  <si>
    <t>21</t>
  </si>
  <si>
    <t>15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</si>
  <si>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</si>
  <si>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</si>
  <si>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</si>
  <si>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</si>
  <si>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</si>
  <si>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PRJ-02/2014A</t>
  </si>
  <si>
    <t>Měnit lze pouze buňky se žlutým podbarvením!_x000D_
_x000D_
1) v Rekapitulaci stavby vyplňte údaje o Uchazeči (přenesou se do ostatních sestav i v jiných listech)_x000D_
_x000D_
2) na vybraných listech vyplňte v sestavě Soupis prací ceny u položek_x000D_
_x000D_
Podrobnosti k vyplnění naleznete na poslední záložce s Pokyny pro vyplnění</t>
  </si>
  <si>
    <t>Stavba:</t>
  </si>
  <si>
    <t>Nová škola pro Psáry a Dolní Jirčany - I.část</t>
  </si>
  <si>
    <t>KSO:</t>
  </si>
  <si>
    <t>CC-CZ:</t>
  </si>
  <si>
    <t>Místo:</t>
  </si>
  <si>
    <t>Obec Psáry, ul. Pražská</t>
  </si>
  <si>
    <t>Datum:</t>
  </si>
  <si>
    <t>6.3.2017</t>
  </si>
  <si>
    <t>Zadavatel:</t>
  </si>
  <si>
    <t>IČ:</t>
  </si>
  <si>
    <t>00241580</t>
  </si>
  <si>
    <t>Obec Psáry</t>
  </si>
  <si>
    <t>DIČ:</t>
  </si>
  <si>
    <t>Uchazeč:</t>
  </si>
  <si>
    <t>Vyplň údaj</t>
  </si>
  <si>
    <t>Projektant:</t>
  </si>
  <si>
    <t>28094026</t>
  </si>
  <si>
    <t>PROJEKT CENTRUM NOVA s.r.o.</t>
  </si>
  <si>
    <t>CZ28094026</t>
  </si>
  <si>
    <t>True</t>
  </si>
  <si>
    <t>Poznámka:</t>
  </si>
  <si>
    <t>- U veškěrých dodávek a výrobků bude do ceny zahrnuta jejich montáž vč. dodávky potřebného kotvení, doplňkového materiálu, staveništní a mimo staveništní dopravy v případě že tyto činosti nejsou oceněny v samostatných položkách jednotlivých částí soupisu prací. U vybraných výrobků je nutné do ceny díla zahrnout zpracování dodavatelské případně výrobní dokumentace, dále výrobu prototypů, provádění baravného a materiálového vzorkování apod._x000D_
- Uchazeč o veřejnou zakázku je povinen při oceňování soutěžního SOUPISU PRACÍ ocenit veškeré položky uvedené v soupisech a provést kontrolu funkce aritmetických vzorců jednotlivých položkových SOUPISŮ ve vazbě na jednotlivé oddíly, rekapitulace a krycí listy._x000D_
- Kde není výslovně uvedeno, bude pracovní postup a technologie provádění stanovena oprávněnou osobou zhotovitele _x000D_
- Pro sestavení SOUPISU PRACÍ v podrobnostech vymezených vyhl. č. 169/2016Sb. byla použita v převážné míře cenová soustava ÚRS._x000D_
- V případě nejasností u některé z položek uváděných v supisu prací, kontaktuje uchazeč zadavatele._x000D_
- Vlastní položky, komplety, soubory a položky s vyšší cenou než dle ceníku jsou stanoveny na základě zkušeností projektanta z období 3 let a odpovídají situaci na trhu.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</si>
  <si>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</si>
  <si>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</si>
  <si>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</si>
  <si>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</si>
  <si>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</si>
  <si>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</si>
  <si>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</si>
  <si>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</si>
  <si>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</si>
  <si>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</si>
  <si>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</si>
  <si>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</si>
  <si>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</si>
  <si>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</si>
  <si>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</si>
  <si>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</si>
  <si>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Objekt, Soupis prací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</si>
  <si>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</si>
  <si>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</si>
  <si>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</si>
  <si>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</si>
  <si>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</si>
  <si>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</si>
  <si>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</si>
  <si>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</si>
  <si>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</si>
  <si>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</si>
  <si>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</si>
  <si>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</si>
  <si>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</si>
  <si>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</si>
  <si>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</si>
  <si>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</si>
  <si>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</si>
  <si>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</si>
  <si>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###NOIMPORT###</t>
  </si>
  <si>
    <t>IMPORT</t>
  </si>
  <si>
    <t>{00000000-0000-0000-0000-000000000000}</t>
  </si>
  <si>
    <t>VRN</t>
  </si>
  <si>
    <t>Vedlejší a ostatní rozpočtové náklady</t>
  </si>
  <si>
    <t>VON</t>
  </si>
  <si>
    <t>1</t>
  </si>
  <si>
    <t>{fe2d86e1-7e12-4493-a6d3-7e59371fc434}</t>
  </si>
  <si>
    <t>2</t>
  </si>
  <si>
    <t>/</t>
  </si>
  <si>
    <t>Soupis</t>
  </si>
  <si>
    <t>{ff338333-ba94-40ec-9dc8-03212449e895}</t>
  </si>
  <si>
    <t>IO-03A</t>
  </si>
  <si>
    <t>Plyn</t>
  </si>
  <si>
    <t>ING</t>
  </si>
  <si>
    <t>{dbe469e4-3b53-408e-8921-3361dc9ccb9a}</t>
  </si>
  <si>
    <t>IO 03-01a_1</t>
  </si>
  <si>
    <t>Přípojka plynu, areálový plynovod - I. část, přípojka plynu</t>
  </si>
  <si>
    <t>{64312ad2-00d8-4ee4-a5e9-d7f701d00bf5}</t>
  </si>
  <si>
    <t>8275211</t>
  </si>
  <si>
    <t>IO 03-01a_2</t>
  </si>
  <si>
    <t>NTL areálový plynovod - I. část</t>
  </si>
  <si>
    <t>{a2836500-1f32-499b-916f-84ac5918a63f}</t>
  </si>
  <si>
    <t>827 52 11</t>
  </si>
  <si>
    <t>IO-04A</t>
  </si>
  <si>
    <t>Vodovod</t>
  </si>
  <si>
    <t>{e0bac5de-eb78-4db9-bffb-2545818bfeb9}</t>
  </si>
  <si>
    <t>IO 04-01a</t>
  </si>
  <si>
    <t>Vodovodní řad - I.část</t>
  </si>
  <si>
    <t>{8c357678-cc9c-413c-8ddd-6b6fb7b8b259}</t>
  </si>
  <si>
    <t>827 11 11</t>
  </si>
  <si>
    <t>IO 04-02a - I.část</t>
  </si>
  <si>
    <t>Vodovodní přípojka</t>
  </si>
  <si>
    <t>{171a79dd-0058-493d-83f3-4f3bc32b1a41}</t>
  </si>
  <si>
    <t>827 19 11</t>
  </si>
  <si>
    <t>IO-05A</t>
  </si>
  <si>
    <t>Kanalizace</t>
  </si>
  <si>
    <t>{6dfb9264-1baa-43a4-93d3-7c8db0a2e32b}</t>
  </si>
  <si>
    <t>IO 05-01a</t>
  </si>
  <si>
    <t>Venkovní kanalizace splašková - I. část</t>
  </si>
  <si>
    <t>{ba28012a-441c-4c99-aed7-e637e58d7e06}</t>
  </si>
  <si>
    <t>827 29 11</t>
  </si>
  <si>
    <t>IO-07A</t>
  </si>
  <si>
    <t>EI. Slaboproud</t>
  </si>
  <si>
    <t>{ba6a75e8-fd9c-4678-a851-35ad85742054}</t>
  </si>
  <si>
    <t>IO-07-01a</t>
  </si>
  <si>
    <t>Přípojka sdělovacího vedení - I.část</t>
  </si>
  <si>
    <t>{09f61ec3-62ee-4bd5-9f83-865a059d7a73}</t>
  </si>
  <si>
    <t>828 82 11</t>
  </si>
  <si>
    <t>IO-08A</t>
  </si>
  <si>
    <t>Venkovní osvětlení</t>
  </si>
  <si>
    <t>{c566c4bf-a6b7-44f3-9ca5-b2f5ca5cd11e}</t>
  </si>
  <si>
    <t>IO-08-02a</t>
  </si>
  <si>
    <t>Veřejné osvětlení - I.část</t>
  </si>
  <si>
    <t>{ee4a013f-a943-4167-9d32-8df1adb8f218}</t>
  </si>
  <si>
    <t>828 75 11</t>
  </si>
  <si>
    <t>1) Krycí list soupisu</t>
  </si>
  <si>
    <t>2) Rekapitulace</t>
  </si>
  <si>
    <t>3) Soupis prací</t>
  </si>
  <si>
    <t>Zpět na list:</t>
  </si>
  <si>
    <t>Rekapitulace stavby</t>
  </si>
  <si>
    <t>KRYCÍ LIST SOUPISU</t>
  </si>
  <si>
    <t>Objekt:</t>
  </si>
  <si>
    <t>VRN - Vedlejší a ostatní rozpočtové náklady</t>
  </si>
  <si>
    <t>Soupis:</t>
  </si>
  <si>
    <t>- U veškěrých dodávek a výrobků bude do ceny zahrnuta jejich montáž vč. dodávky potřebného kotvení, doplňkového materiálu, staveništní a mimo staveništní dopravy v případě že tyto činosti nejsou oceněny v samostatných položkách jednotlivých částí soupisu prací. U vybraných výrobků je nutné do ceny díla zahrnout zpracování dodavatelské případně výrobní dokumentace, dále výrobu prototypů, provádění baravného a materiálového vzorkování apod._x000D_
- Uchazeč o veřejnou zakázku je povinen při oceňování soutěžního SOUPISU PRACÍ ocenit veškeré položky uvedené v soupisech a provést kontrolu funkce aritmetických vzorců jednotlivých položkových SOUPISŮ ve vazbě na jednotlivé oddíly, rekapitulace a krycí listy._x000D_
- Kde není výslovně uvedeno, bude pracovní postup a technologie provádění stanovena oprávněnou osobou zhotovitele _x000D_
- Pro sestavení SOUPISU PRACÍ v podrobnostech vymezených vyhl. č. 169/2016Sb. byla použita v převážné míře cenová soustava ÚRS._x000D_
- V případě nejasností u některé z položek uváděných v supisu prací, kontaktuje uchazeč zadavatele._x000D_
- Vlastní položky, komplety, soubory a položky s vyšší cenou než dle ceníku jsou stanoveny na základě zkušeností projektanta z období 3 let a odpovídají situaci na trhu._x000D_
- Tento soupis prací je nedílnou součástí komplexního celkového soupisu na předmětnou akci._x000D_
- Tento soupis prací řeší vedlejší a ostatní náklady dle vyhl. 169/2016Sb. §9 a 10 v tomto jediném společném soupisu pro všechny uváděné stavební a inženýrské objekty v zakázce._x000D_
- Vzhledem k výše uvedenému nelze stanovit jednotné JKSO pro tento objekt, zakázka obsahuje tyto objekty dle JKSO : 827 5211, 827 1911, 827 1111, 827 2911, 828 8211, 828 7511</t>
  </si>
  <si>
    <t>REKAPITULACE ČLENĚNÍ SOUPISU PRACÍ</t>
  </si>
  <si>
    <t>Kód dílu - Popis</t>
  </si>
  <si>
    <t>Cena celkem [CZK]</t>
  </si>
  <si>
    <t>Náklady soupisu celkem</t>
  </si>
  <si>
    <t>-1</t>
  </si>
  <si>
    <t>OST - Ostatní</t>
  </si>
  <si>
    <t xml:space="preserve">    O02 - Vedlejší a ostatní náklady</t>
  </si>
  <si>
    <t>SOUPIS PRACÍ</t>
  </si>
  <si>
    <t>PČ</t>
  </si>
  <si>
    <t>Popis</t>
  </si>
  <si>
    <t>MJ</t>
  </si>
  <si>
    <t>Množství</t>
  </si>
  <si>
    <t>J.cena [CZK]</t>
  </si>
  <si>
    <t>Cenová soustava</t>
  </si>
  <si>
    <t>Poznámka</t>
  </si>
  <si>
    <t>J. Nh [h]</t>
  </si>
  <si>
    <t>Nh celkem [h]</t>
  </si>
  <si>
    <t>J. hmotnost_x000D_
[t]</t>
  </si>
  <si>
    <t>Hmotnost_x000D_
celkem [t]</t>
  </si>
  <si>
    <t>J. suť [t]</t>
  </si>
  <si>
    <t>Suť Celkem [t]</t>
  </si>
  <si>
    <t>OST</t>
  </si>
  <si>
    <t>Ostatní</t>
  </si>
  <si>
    <t>4</t>
  </si>
  <si>
    <t>ROZPOCET</t>
  </si>
  <si>
    <t>O02</t>
  </si>
  <si>
    <t>Vedlejší a ostatní náklady</t>
  </si>
  <si>
    <t>K</t>
  </si>
  <si>
    <t>0101</t>
  </si>
  <si>
    <t>Zařízení staveniště, BOZP</t>
  </si>
  <si>
    <t>kpl</t>
  </si>
  <si>
    <t>1394522077</t>
  </si>
  <si>
    <t>PP</t>
  </si>
  <si>
    <t>Veškeré náklady a činnosti související s vybudováním, provozem a likvidací staveniště, včetně zajištění připojení na elektrickou energii, vodu a odvodnění staveniště, provádění každodenního hrubého úklidu staveniště a průběžné likvidace vznikajících odpadů oprávněnou osobou. Čištění a úklid příjezdových a přístupových komunikací.
Standardní prvky BOZP (oplocení staveniště, mobilní oplocení, výstražné značení, přechody výkopů vč. oplocení, zábradlí, atd - vč. jejich dodávky, montáže, údržby a demontáže, resp. likvidace) a povinosti vyplývající z plánu BOZP vč. připomínek příslušných úřadů.</t>
  </si>
  <si>
    <t>0102</t>
  </si>
  <si>
    <t>Dočasné dopravní opatření</t>
  </si>
  <si>
    <t>-449053838</t>
  </si>
  <si>
    <t xml:space="preserve">Náklady na vyhotovení návrhu dočasného dopravního značení a zvláštního užívání komunikace, vč. projednání, odsouhlasení s dotčenými orgány a organizacemi a zajištění správních rozhodnutí, dodání dopravních značek a světelné signalizace, jejich rozmístění a přemísťování a jejich údržba v průběhu výstavby včetně následného odstranění, poplatky za správní řízení, splnění podmínek správních rozhodnutí a orgánu DOSS.   </t>
  </si>
  <si>
    <t>3</t>
  </si>
  <si>
    <t>0104</t>
  </si>
  <si>
    <t>Poskytnutí zařízení staveniště (jeho části) pro umožnění činnosti TDS, AD, SÚ, atd. po dobu výstavby.</t>
  </si>
  <si>
    <t>1596164259</t>
  </si>
  <si>
    <t>Poskytnutí krytého, čistého prostoru včetně vybavení pracovním stolem a 4 židlemi (např. stavební buňka - kancelář stavby, místnost v objektu, ...)</t>
  </si>
  <si>
    <t>0105</t>
  </si>
  <si>
    <t>Náklady vyplývající z požadavků DOSS a správců inženýrských sítí.</t>
  </si>
  <si>
    <t>-1334955976</t>
  </si>
  <si>
    <t>Veškeré náklady vyplývající se zajištění plnění požadavků DOSS a správců inženýrských sítí (objednání vytýčení inženýrských sítí, komunikace se správci in. sítí a DOSS dle jejich vyjádření a rozhodnutí - viz. dokladová část, .....). 
O veškerých úkonech zhotovitele směrem k DOSS a správců inženýrských sítí, bude zhotovitelem informován TDI, TDS a investor.</t>
  </si>
  <si>
    <t>5</t>
  </si>
  <si>
    <t>0301</t>
  </si>
  <si>
    <t xml:space="preserve">Vytýčení stávajících inženýrských sítí </t>
  </si>
  <si>
    <t>1880854393</t>
  </si>
  <si>
    <t>Vytýčení stávajících inženýrských sítí provedeno vč. stabiliztace bodů pro potřeby stavby</t>
  </si>
  <si>
    <t>6</t>
  </si>
  <si>
    <t>0302</t>
  </si>
  <si>
    <t xml:space="preserve">Geodetické vytýčení a činnost geodeta během výstavby  </t>
  </si>
  <si>
    <t>-1592326142</t>
  </si>
  <si>
    <t xml:space="preserve">Vytýčení nově budovaných inženýrských sítí a stavebních objetků, vytýčení hranice pozemků, vytýčení stávajících inženýrských sítí, kontrolní měření během výstavby. </t>
  </si>
  <si>
    <t>7</t>
  </si>
  <si>
    <t>0303</t>
  </si>
  <si>
    <t>Geodetické zaměření řešených objetků po dokončení díla</t>
  </si>
  <si>
    <t>-1533253880</t>
  </si>
  <si>
    <t>Geodetické zaměření řešených objetků ve 3 tištěných vyhotoveních + 1x elektronicky CD)</t>
  </si>
  <si>
    <t>8</t>
  </si>
  <si>
    <t>0305</t>
  </si>
  <si>
    <t>Geometrický plán</t>
  </si>
  <si>
    <t>-1224042796</t>
  </si>
  <si>
    <t xml:space="preserve">Geometrický plán objektů podléhajících vkladu do katastru nemovitostí (budovy, inženýrské sítě, věcná břemena k částem pozemků) v 6ti tištěných vyhotoveních + 1x elektronicky CD </t>
  </si>
  <si>
    <t>9</t>
  </si>
  <si>
    <t>0401</t>
  </si>
  <si>
    <t>Projektová dokumentace skutečného provedení</t>
  </si>
  <si>
    <t>-1773495778</t>
  </si>
  <si>
    <t>Projektová dokumentace skutečného provedení 3x tištěně a 1x elektronicky na CD</t>
  </si>
  <si>
    <t>10</t>
  </si>
  <si>
    <t>0505</t>
  </si>
  <si>
    <t>Kompletace dokladové části stavby k předání, převzetí a kolaudaci díla</t>
  </si>
  <si>
    <t>1047780156</t>
  </si>
  <si>
    <t>Doklady o vlastnostech materiálů, o provedených zkouškách a měření, o výchozích kontrolách provozuschopnosti,  o zaškolení obsluhy, revizní zprávy-bez závad, doklady o oprávnění k provádění prací, doklady o likvidaci odpadů, návody k obsluze, kopie záručních listů   - 3x tištěně a 1x  na CD nosiči</t>
  </si>
  <si>
    <t>11</t>
  </si>
  <si>
    <t>0601</t>
  </si>
  <si>
    <t>Zpracování a předložení harmonogramů před podpisem smlouvy.</t>
  </si>
  <si>
    <t>1477048399</t>
  </si>
  <si>
    <t xml:space="preserve">Náklady na vyhotovení a předložení finančního a časového harmonogramu prací a plnění před podpisem smlouvy. </t>
  </si>
  <si>
    <t>12</t>
  </si>
  <si>
    <t>0608</t>
  </si>
  <si>
    <t>Zkoušky toxicity jednotlivých druhů odpadů vzniklých na stavbě - výluhem</t>
  </si>
  <si>
    <t>soubor</t>
  </si>
  <si>
    <t>1564197909</t>
  </si>
  <si>
    <t>Zkoušky akutní toxicity s naředěním vodním výluhem odpadu dle přílohy č.10 vyhl. 294/2005 Sb. dle tabulky 10.1. a 10.2..</t>
  </si>
  <si>
    <t>IO-03A - Plyn</t>
  </si>
  <si>
    <t>IO 03-01a_1 - Přípojka plynu, areálový plynovod - I. část, přípojka plynu</t>
  </si>
  <si>
    <t>- U veškěrých dodávek a výrobků bude do ceny zahrnuta jejich montáž vč. dodávky potřebného kotvení, doplňkového materiálu, staveništní a mimo staveništní dopravy v případě že tyto činosti nejsou oceněny v samostatných položkách jednotlivých částí soupisu prací. U vybraných výrobků je nutné do ceny díla zahrnout zpracování dodavatelské případně výrobní dokumentace, dále výrobu prototypů, provádění baravného a materiálového vzorkování apod._x000D_
- Uchazeč o veřejnou zakázku je povinen při oceňování soutěžního SOUPISU PRACÍ ocenit veškeré položky uvedené v soupisech a provést kontrolu funkce aritmetických vzorců jednotlivých položkových SOUPISŮ ve vazbě na jednotlivé oddíly, rekapitulace a krycí listy._x000D_
- Kde není výslovně uvedeno, bude pracovní postup a technologie provádění stanovena oprávněnou osobou zhotovitele _x000D_
- Pro sestavení SOUPISU PRACÍ v podrobnostech vymezených vyhl. č. 169/2016Sb. byla použita v převážné míře cenová soustava ÚRS._x000D_
- V případě nejasností u některé z položek uváděných v supisu prací, kontaktuje uchazeč zadavatele._x000D_
- Vlastní položky, komplety, soubory a položky s vyšší cenou než dle ceníku jsou stanoveny na základě zkušeností projektanta z období 3 let a odpovídají situaci na trhu._x000D_
- Tento soupis prací je nedílnou součástí komplexního celkového soupisu na předmětnou akci._x000D_
- Tato část soupisu prací vychází dle vyhlášky 169/2016 Sb. z následujících grafických a textových_x000D_
částí projektové dokumentace: IO 03-01a – Přípojka plynu, areálový plynovod – I. část_x000D_
D2.031a-01 Technická zpráva_x000D_
D2.031a-02 Situace - plyn – I. část_x000D_
D2.031a-03 Podélný profil plynovodní přípojky_x000D_
D2.031a-04 Podélný profil areálového plynovodu – I. část_x000D_
D2.031a-05 Vzorový řez uložení plynovodního potrubí_x000D_
D2.031a-06 Schéma pilíře pro HUP, regulátor a plynoměr</t>
  </si>
  <si>
    <t>HSV - Práce a dodávky HSV</t>
  </si>
  <si>
    <t xml:space="preserve">    1 - Zemní práce</t>
  </si>
  <si>
    <t xml:space="preserve">    4 - Vodorovné konstrukce</t>
  </si>
  <si>
    <t xml:space="preserve">    8 - Trubní vedení</t>
  </si>
  <si>
    <t xml:space="preserve">    998 - Přesun hmot</t>
  </si>
  <si>
    <t>M - Práce a dodávky M</t>
  </si>
  <si>
    <t xml:space="preserve">    23-M - Montáže potrubí</t>
  </si>
  <si>
    <t>HSV</t>
  </si>
  <si>
    <t>Práce a dodávky HSV</t>
  </si>
  <si>
    <t>Zemní práce</t>
  </si>
  <si>
    <t>119001411</t>
  </si>
  <si>
    <t>Dočasné zajištění potrubí betonového, ŽB nebo kameninového DN do 200</t>
  </si>
  <si>
    <t>m</t>
  </si>
  <si>
    <t>CS ÚRS 2017 01</t>
  </si>
  <si>
    <t>26033118</t>
  </si>
  <si>
    <t>Dočasné zajištění podzemního potrubí nebo vedení ve výkopišti ve stavu i poloze , ve kterých byla na začátku zemních prací a to s podepřením, vzepřením nebo vyvěšením, příp. s ochranným bedněním, se zřízením a odstraněním za jišťovací konstrukce, s opotřebením hmot potrubí betonového, kameninového nebo železobetonového, světlosti DN do 200</t>
  </si>
  <si>
    <t>119001421</t>
  </si>
  <si>
    <t>Dočasné zajištění kabelů a kabelových tratí ze 3 volně ložených kabelů</t>
  </si>
  <si>
    <t>1064911066</t>
  </si>
  <si>
    <t>Dočasné zajištění podzemního potrubí nebo vedení ve výkopišti ve stavu i poloze , ve kterých byla na začátku zemních prací a to s podepřením, vzepřením nebo vyvěšením, příp. s ochranným bedněním, se zřízením a odstraněním za jišťovací konstrukce, s opotřebením hmot kabelů a kabelových tratí z volně ložených kabelů a to do 3 kabelů</t>
  </si>
  <si>
    <t>120001101</t>
  </si>
  <si>
    <t>Příplatek za ztížení vykopávky v blízkosti podzemního vedení</t>
  </si>
  <si>
    <t>m3</t>
  </si>
  <si>
    <t>2090083624</t>
  </si>
  <si>
    <t>Příplatek k cenám vykopávek za ztížení vykopávky v blízkosti podzemního vedení nebo výbušnin v horninách jakékoliv třídy</t>
  </si>
  <si>
    <t>VV</t>
  </si>
  <si>
    <t>1,5*1,0*1,2</t>
  </si>
  <si>
    <t>132101101</t>
  </si>
  <si>
    <t>Hloubení rýh šířky do 600 mm v hornině tř. 1 a 2 objemu do 100 m3</t>
  </si>
  <si>
    <t>-1467999999</t>
  </si>
  <si>
    <t>Hloubení zapažených i nezapažených rýh šířky do 600 mm s urovnáním dna do předepsaného profilu a spádu v horninách tř. 1 a 2 do 100 m3</t>
  </si>
  <si>
    <t>1,5*1,0*1,2+20*1,0*0,5+2,5*1,5*1,2</t>
  </si>
  <si>
    <t>16,3*0,3 'Přepočtené koeficientem množství</t>
  </si>
  <si>
    <t>132112201</t>
  </si>
  <si>
    <t>Hloubení rýh š přes 600 do 2000 mm ručním nebo pneum nářadím v soudržných horninách tř. 1 a 2</t>
  </si>
  <si>
    <t>444749103</t>
  </si>
  <si>
    <t>Hloubení zapažených i nezapažených rýh šířky přes 600 do 2 000 mm ručním nebo pneumatickým nářadím s urovnáním dna do předepsaného profilu a spádu v horninách tř. 1 a 2 soudržných</t>
  </si>
  <si>
    <t>1,8*0,75 'Přepočtené koeficientem množství</t>
  </si>
  <si>
    <t>132201101</t>
  </si>
  <si>
    <t>Hloubení rýh š do 600 mm v hornině tř. 3 objemu do 100 m3</t>
  </si>
  <si>
    <t>1684548184</t>
  </si>
  <si>
    <t>Hloubení zapažených i nezapažených rýh šířky do 600 mm s urovnáním dna do předepsaného profilu a spádu v hornině tř. 3 do 100 m3</t>
  </si>
  <si>
    <t>16,3*0,4 'Přepočtené koeficientem množství</t>
  </si>
  <si>
    <t>132201109</t>
  </si>
  <si>
    <t>Příplatek za lepivost k hloubení rýh š do 600 mm v hornině tř. 3</t>
  </si>
  <si>
    <t>1326511057</t>
  </si>
  <si>
    <t>Hloubení zapažených i nezapažených rýh šířky do 600 mm s urovnáním dna do předepsaného profilu a spádu v hornině tř. 3 Příplatek k cenám za lepivost horniny tř. 3</t>
  </si>
  <si>
    <t>132212201</t>
  </si>
  <si>
    <t>Hloubení rýh š přes 600 do 2000 mm ručním nebo pneum nářadím v soudržných horninách tř. 3</t>
  </si>
  <si>
    <t>-1508590583</t>
  </si>
  <si>
    <t>Hloubení zapažených i nezapažených rýh šířky přes 600 do 2 000 mm ručním nebo pneumatickým nářadím s urovnáním dna do předepsaného profilu a spádu v horninách tř. 3 soudržných</t>
  </si>
  <si>
    <t>1,8*0,15 'Přepočtené koeficientem množství</t>
  </si>
  <si>
    <t>132212209</t>
  </si>
  <si>
    <t>Příplatek za lepivost u hloubení rýh š do 2000 mm ručním nebo pneum nářadím v hornině tř. 3</t>
  </si>
  <si>
    <t>-845802192</t>
  </si>
  <si>
    <t>Hloubení zapažených i nezapažených rýh šířky přes 600 do 2 000 mm ručním nebo pneumatickým nářadím s urovnáním dna do předepsaného profilu a spádu v horninách tř. 3 Příplatek k cenám za lepivost horniny tř. 3</t>
  </si>
  <si>
    <t>0,27*0,5 'Přepočtené koeficientem množství</t>
  </si>
  <si>
    <t>132301101</t>
  </si>
  <si>
    <t>Hloubení rýh š do 600 mm v hornině tř. 4 objemu do 100 m3</t>
  </si>
  <si>
    <t>1572399698</t>
  </si>
  <si>
    <t>Hloubení zapažených i nezapažených rýh šířky do 600 mm s urovnáním dna do předepsaného profilu a spádu v hornině tř. 4 do 100 m3</t>
  </si>
  <si>
    <t>132301109</t>
  </si>
  <si>
    <t>Příplatek za lepivost k hloubení rýh š do 600 mm v hornině tř. 4</t>
  </si>
  <si>
    <t>735942049</t>
  </si>
  <si>
    <t>Hloubení zapažených i nezapažených rýh šířky do 600 mm s urovnáním dna do předepsaného profilu a spádu v hornině tř. 4 Příplatek k cenám za lepivost horniny tř. 4</t>
  </si>
  <si>
    <t>132312201</t>
  </si>
  <si>
    <t>Hloubení rýh š přes 600 do 2000 mm ručním nebo pneum nářadím v soudržných horninách tř. 4</t>
  </si>
  <si>
    <t>790969876</t>
  </si>
  <si>
    <t>Hloubení zapažených i nezapažených rýh šířky přes 600 do 2 000 mm ručním nebo pneumatickým nářadím s urovnáním dna do předepsaného profilu a spádu v horninách tř. 4 soudržných</t>
  </si>
  <si>
    <t>1,8*0,1 'Přepočtené koeficientem množství</t>
  </si>
  <si>
    <t>13</t>
  </si>
  <si>
    <t>132312209</t>
  </si>
  <si>
    <t>Příplatek za lepivost u hloubení rýh š do 2000 mm ručním nebo pneum nářadím v hornině tř. 4</t>
  </si>
  <si>
    <t>-907102251</t>
  </si>
  <si>
    <t>Hloubení zapažených i nezapažených rýh šířky přes 600 do 2 000 mm ručním nebo pneumatickým nářadím s urovnáním dna do předepsaného profilu a spádu v horninách tř. 4 Příplatek k cenám za lepivost horniny tř. 4</t>
  </si>
  <si>
    <t>0,18*0,5 'Přepočtené koeficientem množství</t>
  </si>
  <si>
    <t>14</t>
  </si>
  <si>
    <t>161101101</t>
  </si>
  <si>
    <t>Svislé přemístění výkopku z horniny tř. 1 až 4 hl výkopu do 2,5 m</t>
  </si>
  <si>
    <t>934579615</t>
  </si>
  <si>
    <t>Svislé přemístění výkopku bez naložení do dopravní nádoby avšak s vyprázdněním dopravní nádoby na hromadu nebo do dopravního prostředku z horniny tř. 1 až 4, při hloubce výkopu přes 1 do 2,5 m</t>
  </si>
  <si>
    <t>4,89+6,52+4,89</t>
  </si>
  <si>
    <t>16,3*0,5 'Přepočtené koeficientem množství</t>
  </si>
  <si>
    <t>162701105</t>
  </si>
  <si>
    <t>Vodorovné přemístění do 10000 m výkopku/sypaniny z horniny tř. 1 až 4</t>
  </si>
  <si>
    <t>127678898</t>
  </si>
  <si>
    <t>Vodorovné přemístění výkopku nebo sypaniny po suchu na obvyklém dopravním prostředku, bez naložení výkopku, avšak se složením bez rozhrnutí z horniny tř. 1 až 4 na vzdálenost přes 9 000 do 10 000 m</t>
  </si>
  <si>
    <t>1,375+4,7</t>
  </si>
  <si>
    <t>16</t>
  </si>
  <si>
    <t>162701109</t>
  </si>
  <si>
    <t>Příplatek k vodorovnému přemístění výkopku/sypaniny z horniny tř. 1 až 4 ZKD 1000 m přes 10000 m</t>
  </si>
  <si>
    <t>130513411</t>
  </si>
  <si>
    <t>Vodorovné přemístění výkopku nebo sypaniny po suchu na obvyklém dopravním prostředku, bez naložení výkopku, avšak se složením bez rozhrnutí z horniny tř. 1 až 4 na vzdálenost Příplatek k ceně za každých dalších i započatých 1 000 m</t>
  </si>
  <si>
    <t>6,075*10 'Přepočtené koeficientem množství</t>
  </si>
  <si>
    <t>17</t>
  </si>
  <si>
    <t>171201101</t>
  </si>
  <si>
    <t>Uložení sypaniny do násypů nezhutněných</t>
  </si>
  <si>
    <t>-862307488</t>
  </si>
  <si>
    <t>Uložení sypaniny do násypů s rozprostřením sypaniny ve vrstvách a s hrubým urovnáním nezhutněných z jakýchkoliv hornin</t>
  </si>
  <si>
    <t>18</t>
  </si>
  <si>
    <t>171201201</t>
  </si>
  <si>
    <t>Uložení sypaniny na skládky</t>
  </si>
  <si>
    <t>-2120195882</t>
  </si>
  <si>
    <t>19</t>
  </si>
  <si>
    <t>171201211</t>
  </si>
  <si>
    <t>Poplatek za uložení odpadu ze sypaniny na skládce (skládkovné)</t>
  </si>
  <si>
    <t>t</t>
  </si>
  <si>
    <t>-1885204639</t>
  </si>
  <si>
    <t>Uložení sypaniny poplatek za uložení sypaniny na skládce (skládkovné)</t>
  </si>
  <si>
    <t>6,075*2 'Přepočtené koeficientem množství</t>
  </si>
  <si>
    <t>20</t>
  </si>
  <si>
    <t>174101101</t>
  </si>
  <si>
    <t>Zásyp jam, šachet rýh nebo kolem objektů sypaninou se zhutněním</t>
  </si>
  <si>
    <t>485500969</t>
  </si>
  <si>
    <t>Zásyp sypaninou z jakékoliv horniny s uložením výkopku ve vrstvách se zhutněním jam, šachet, rýh nebo kolem objektů v těchto vykopávkách</t>
  </si>
  <si>
    <t>8,15-6,075</t>
  </si>
  <si>
    <t>175151101</t>
  </si>
  <si>
    <t>Obsypání potrubí strojně sypaninou bez prohození, uloženou do 3 m</t>
  </si>
  <si>
    <t>-81163430</t>
  </si>
  <si>
    <t>Obsypání potrubí strojně sypaninou z vhodných hornin tř. 1 až 4 nebo materiálem připraveným podél výkopu ve vzdálenosti do 3 m od jeho kraje, pro jakoukoliv hloubku výkopu a míru zhutnění bez prohození sypaniny</t>
  </si>
  <si>
    <t>20*0,5*0,47</t>
  </si>
  <si>
    <t>22</t>
  </si>
  <si>
    <t>M</t>
  </si>
  <si>
    <t>583373030</t>
  </si>
  <si>
    <t>štěrkopísek frakce 0-8</t>
  </si>
  <si>
    <t>618527286</t>
  </si>
  <si>
    <t>4,7*2 'Přepočtené koeficientem množství</t>
  </si>
  <si>
    <t>Vodorovné konstrukce</t>
  </si>
  <si>
    <t>23</t>
  </si>
  <si>
    <t>451573111</t>
  </si>
  <si>
    <t>Lože pod potrubí otevřený výkop ze štěrkopísku</t>
  </si>
  <si>
    <t>22156514</t>
  </si>
  <si>
    <t>Lože pod potrubí, stoky a drobné objekty v otevřeném výkopu z písku a štěrkopísku do 63 mm</t>
  </si>
  <si>
    <t>20*0,5*0,1 + 2,5*1,5*0,1</t>
  </si>
  <si>
    <t>Trubní vedení</t>
  </si>
  <si>
    <t>24</t>
  </si>
  <si>
    <t>899721111</t>
  </si>
  <si>
    <t>Signalizační vodič DN do 150 mm na potrubí PVC</t>
  </si>
  <si>
    <t>-39198028</t>
  </si>
  <si>
    <t>Signalizační vodič na potrubí PVC DN do 150 mm</t>
  </si>
  <si>
    <t>25</t>
  </si>
  <si>
    <t>899722113</t>
  </si>
  <si>
    <t>Krytí potrubí z plastů výstražnou fólií z PVC 34cm</t>
  </si>
  <si>
    <t>-166920701</t>
  </si>
  <si>
    <t>Krytí potrubí z plastů výstražnou fólií z PVC šířky 34cm</t>
  </si>
  <si>
    <t>26</t>
  </si>
  <si>
    <t>87100991R</t>
  </si>
  <si>
    <t>Zkoušky funkčnosti identifikačního vodiče</t>
  </si>
  <si>
    <t>1176240876</t>
  </si>
  <si>
    <t>27</t>
  </si>
  <si>
    <t>87100992R</t>
  </si>
  <si>
    <t>Zkoušky hutnění podsypů, obsypů a násypů</t>
  </si>
  <si>
    <t>-1240655439</t>
  </si>
  <si>
    <t>998</t>
  </si>
  <si>
    <t>Přesun hmot</t>
  </si>
  <si>
    <t>28</t>
  </si>
  <si>
    <t>998276101</t>
  </si>
  <si>
    <t>Přesun hmot pro trubní vedení z trub z plastických hmot otevřený výkop</t>
  </si>
  <si>
    <t>-1010362263</t>
  </si>
  <si>
    <t>Přesun hmot pro trubní vedení hloubené z trub z plastických hmot nebo sklolaminátových pro vodovody nebo kanalizace v otevřeném výkopu dopravní vzdálenost do 15 m</t>
  </si>
  <si>
    <t>0,007+2,549</t>
  </si>
  <si>
    <t>Práce a dodávky M</t>
  </si>
  <si>
    <t>23-M</t>
  </si>
  <si>
    <t>Montáže potrubí</t>
  </si>
  <si>
    <t>29</t>
  </si>
  <si>
    <t>230040009</t>
  </si>
  <si>
    <t>Montáž trubní díly závitové DN 2"</t>
  </si>
  <si>
    <t>kus</t>
  </si>
  <si>
    <t>64</t>
  </si>
  <si>
    <t>-614705316</t>
  </si>
  <si>
    <t>Montáž trubních dílů závitových DN 2"</t>
  </si>
  <si>
    <t>30</t>
  </si>
  <si>
    <t>230201311</t>
  </si>
  <si>
    <t>Montáž trubního dílu PE elektrotvarovky D 160 mm, tl. stěny 9,1 mm</t>
  </si>
  <si>
    <t>874629545</t>
  </si>
  <si>
    <t>Montáž elektrotvarovky PE průměru přes 110 mm D 160, tl. stěny 9,1 mm</t>
  </si>
  <si>
    <t>31</t>
  </si>
  <si>
    <t>286140190R</t>
  </si>
  <si>
    <t>tvarovka navrtávací odbočkový T-kus, d 160-63</t>
  </si>
  <si>
    <t>256</t>
  </si>
  <si>
    <t>611362434</t>
  </si>
  <si>
    <t>32</t>
  </si>
  <si>
    <t>230205042</t>
  </si>
  <si>
    <t>Montáž potrubí plastového svařované na tupo nebo elektrospojkou, D 63 mm, tl. stěny 5,8 mm</t>
  </si>
  <si>
    <t>203406867</t>
  </si>
  <si>
    <t>Montáž potrubí PE průměru do 110 mm návin nebo tyč, svařované na tupo nebo elektrospojkou D 63, tl. stěny 5,8 mm</t>
  </si>
  <si>
    <t>33</t>
  </si>
  <si>
    <t>286134830</t>
  </si>
  <si>
    <t>potrubí plynovodní PE100 SDR 11, návin se signalizační vrstvou 63 x 5,8 mm</t>
  </si>
  <si>
    <t>128</t>
  </si>
  <si>
    <t>-453913082</t>
  </si>
  <si>
    <t>34</t>
  </si>
  <si>
    <t>286134940</t>
  </si>
  <si>
    <t>potrubí plynovodní PE100 SDR 11, tyče 12 m, se signalizační vrstvou, 63 x 5,8 mm</t>
  </si>
  <si>
    <t>-848774309</t>
  </si>
  <si>
    <t>35</t>
  </si>
  <si>
    <t>230205051</t>
  </si>
  <si>
    <t>Montáž potrubí plastového svařované na tupo nebo elektrospojkou, D 90 mm, tl. stěny 5,2 mm</t>
  </si>
  <si>
    <t>-1009129696</t>
  </si>
  <si>
    <t>Montáž potrubí PE průměru do 110 mm návin nebo tyč, svařované na tupo nebo elektrospojkou D 90, tl. stěny 5,2 mm</t>
  </si>
  <si>
    <t>36</t>
  </si>
  <si>
    <t>286139640</t>
  </si>
  <si>
    <t>trubka ochranná pro plyn PEHD 90 x 3,5 mm</t>
  </si>
  <si>
    <t>1674140725</t>
  </si>
  <si>
    <t>37</t>
  </si>
  <si>
    <t>230205055</t>
  </si>
  <si>
    <t>Montáž potrubí plastového svařované na tupo nebo elektrospojkou, D 110 mm, tl. stěny 6,3 mm</t>
  </si>
  <si>
    <t>-588741392</t>
  </si>
  <si>
    <t>Montáž potrubí PE průměru do 110 mm návin nebo tyč, svařované na tupo nebo elektrospojkou D 110, tl. stěny 6,3 mm</t>
  </si>
  <si>
    <t>38</t>
  </si>
  <si>
    <t>286139020</t>
  </si>
  <si>
    <t>potrubí plynovodní PE 100 SDR 17,6-0,1 MPa tyče 6,12 m,návin 100 m, 110 x 6,3 mm</t>
  </si>
  <si>
    <t>-1836420735</t>
  </si>
  <si>
    <t>39</t>
  </si>
  <si>
    <t>230205242</t>
  </si>
  <si>
    <t>Montáž trubního dílu PE elektrotvarovky nebo svařovaného na tupo D 63 mm, tl.stěny 5,7 mm</t>
  </si>
  <si>
    <t>199074395</t>
  </si>
  <si>
    <t>Montáž trubních dílů PE průměru do 110 mm elektrotvarovky nebo svařované na tupo D 63, tl. stěny 5,8 mm</t>
  </si>
  <si>
    <t>40</t>
  </si>
  <si>
    <t>286148130</t>
  </si>
  <si>
    <t>koleno 90°, SDR 11, PE 100, PN 16, d 63</t>
  </si>
  <si>
    <t>839780551</t>
  </si>
  <si>
    <t>41</t>
  </si>
  <si>
    <t>286159720</t>
  </si>
  <si>
    <t>elektrospojka SDR 11, PE 100, PN 16 d 63</t>
  </si>
  <si>
    <t>2054518510</t>
  </si>
  <si>
    <t>42</t>
  </si>
  <si>
    <t>28653017R</t>
  </si>
  <si>
    <t>Přechodový kus PE-HD / ocel s vnějším závitem PE100 SDR11  D63/2"</t>
  </si>
  <si>
    <t>409213666</t>
  </si>
  <si>
    <t>Přechodový kus PE-HD / ocel s vnějším závitem PE100 SDR11 D63/2"</t>
  </si>
  <si>
    <t>43</t>
  </si>
  <si>
    <t>230220006</t>
  </si>
  <si>
    <t>Montáž litinového poklopu</t>
  </si>
  <si>
    <t>-1191601066</t>
  </si>
  <si>
    <t>Montáž příslušenství plynovodů poklopu litinového</t>
  </si>
  <si>
    <t>44</t>
  </si>
  <si>
    <t>422913520</t>
  </si>
  <si>
    <t>poklop litinový šoupátkový - nápis "PLYN"</t>
  </si>
  <si>
    <t>-1364174468</t>
  </si>
  <si>
    <t>díly (sestavy) k armaturám průmyslovým poklopy litinové, GG-20 typ 504 - šoupátkový</t>
  </si>
  <si>
    <t>45</t>
  </si>
  <si>
    <t>230220031</t>
  </si>
  <si>
    <t>Montáž čichačky na chráničku PN 38 6724</t>
  </si>
  <si>
    <t>250603133</t>
  </si>
  <si>
    <t>Montáž příslušenství plynovodů čichačky na chráničku plynovodu</t>
  </si>
  <si>
    <t>46</t>
  </si>
  <si>
    <t>28653VD10</t>
  </si>
  <si>
    <t>Čichačka na chráničku</t>
  </si>
  <si>
    <t>65129020</t>
  </si>
  <si>
    <t>D+M čichačka na chráničku</t>
  </si>
  <si>
    <t>47</t>
  </si>
  <si>
    <t>230230016</t>
  </si>
  <si>
    <t>Hlavní tlaková zkouška vzduchem 0,6 MPa DN 50</t>
  </si>
  <si>
    <t>-359867507</t>
  </si>
  <si>
    <t>Tlakové zkoušky hlavní vzduchem 0,6 MPa DN 50</t>
  </si>
  <si>
    <t>48</t>
  </si>
  <si>
    <t>28653998R</t>
  </si>
  <si>
    <t xml:space="preserve">Zděný pilíř pro HUP, regulátor tlaku plynu a plynoměr na beton.základu s uzamykatelnými dvířky na trojhranný klíč 900x900 mm; vnější rozm. 1,20x0,60x1,70 m </t>
  </si>
  <si>
    <t>1403210291</t>
  </si>
  <si>
    <t>Zděný pilíř pro HUP a plynoměr na beton.základu s dvířky z ocel. plechu pro plyn 900x900 mm; vnější rozm. 1,20x0,60x1,70 m (vnitřní prostor 0,90x0,45x0,90 m); dvířka uzavíratelná na trojhranný klíč s větracími otvory v horní a dolní části dvířek s nápisem "PLYN"</t>
  </si>
  <si>
    <t>49</t>
  </si>
  <si>
    <t>723231167</t>
  </si>
  <si>
    <t>Kohout kulový přímý G 2 PN 42 do 185°C plnoprůtokový vnitřní závit těžká řada</t>
  </si>
  <si>
    <t>-1814504805</t>
  </si>
  <si>
    <t>Armatury se dvěma závity kohouty kulové PN 42 do 185 st.C plnoprůtokové vnitřní závit těžká řada  G 2</t>
  </si>
  <si>
    <t>IO 03-01a_2 - NTL areálový plynovod - I. část</t>
  </si>
  <si>
    <t>-71594050</t>
  </si>
  <si>
    <t>9*0,9*0,5</t>
  </si>
  <si>
    <t>4,05*0,75 'Přepočtené koeficientem množství</t>
  </si>
  <si>
    <t>-1998944049</t>
  </si>
  <si>
    <t>4,05*0,15 'Přepočtené koeficientem množství</t>
  </si>
  <si>
    <t>-1132385669</t>
  </si>
  <si>
    <t>0,608*0,5 'Přepočtené koeficientem množství</t>
  </si>
  <si>
    <t>242555631</t>
  </si>
  <si>
    <t>4,05*0,1 'Přepočtené koeficientem množství</t>
  </si>
  <si>
    <t>1387429970</t>
  </si>
  <si>
    <t>0,405*0,5 'Přepočtené koeficientem množství</t>
  </si>
  <si>
    <t>-1551024674</t>
  </si>
  <si>
    <t>3,038+0,608+0,405</t>
  </si>
  <si>
    <t>1285119683</t>
  </si>
  <si>
    <t>0,425+2,125</t>
  </si>
  <si>
    <t>794782896</t>
  </si>
  <si>
    <t>2,55*10 'Přepočtené koeficientem množství</t>
  </si>
  <si>
    <t>272031907</t>
  </si>
  <si>
    <t>959987353</t>
  </si>
  <si>
    <t>318808105</t>
  </si>
  <si>
    <t>2,55*2 'Přepočtené koeficientem množství</t>
  </si>
  <si>
    <t>-1344861855</t>
  </si>
  <si>
    <t>4,051-2,55</t>
  </si>
  <si>
    <t>972933305</t>
  </si>
  <si>
    <t>8,5*0,5*0,5</t>
  </si>
  <si>
    <t>1952230931</t>
  </si>
  <si>
    <t>2,125*1,9 'Přepočtené koeficientem množství</t>
  </si>
  <si>
    <t>1897847380</t>
  </si>
  <si>
    <t xml:space="preserve">8,5*0,5*0,1 </t>
  </si>
  <si>
    <t>-549736363</t>
  </si>
  <si>
    <t>0,425*1,9 'Přepočtené koeficientem množství</t>
  </si>
  <si>
    <t>894411311</t>
  </si>
  <si>
    <t>Osazení železobetonových dílců pro šachty skruží rovných</t>
  </si>
  <si>
    <t>585626312</t>
  </si>
  <si>
    <t>592241610</t>
  </si>
  <si>
    <t>skruž betonová s ocelová se stupadly +PE povlakem 1000/500/120 SP 100x50x12 cm</t>
  </si>
  <si>
    <t>-70322977</t>
  </si>
  <si>
    <t>skruž kanalizační s ocelovými stupadly 100 x 50 x 12 cm</t>
  </si>
  <si>
    <t>910285056</t>
  </si>
  <si>
    <t>-1931475566</t>
  </si>
  <si>
    <t>662821838</t>
  </si>
  <si>
    <t>-2131652519</t>
  </si>
  <si>
    <t>-1936962001</t>
  </si>
  <si>
    <t>286139420</t>
  </si>
  <si>
    <t>potrubí plynovodní z PE 100 s ochrannou vrstvou, SDR 17, 90 x 5,4 mm</t>
  </si>
  <si>
    <t>943334336</t>
  </si>
  <si>
    <t>potrubí plynovodní z PE 100+ opláštěné vrstvou z pěnového PE, SDR 17, 90 x 5,4 mm</t>
  </si>
  <si>
    <t>230205111</t>
  </si>
  <si>
    <t>Montáž potrubí plastového svařovaného na tupo nebo elektrospojkou D 125 mm, tl. stěny 7,1 mm</t>
  </si>
  <si>
    <t>371221881</t>
  </si>
  <si>
    <t>Montáž potrubí PE průměru přes 110 mm D 125, tl. stěny 7,1 mm</t>
  </si>
  <si>
    <t>286139680</t>
  </si>
  <si>
    <t>trubka ochranná pro plyn PEHD 125 x 4,8 mm</t>
  </si>
  <si>
    <t>1216920364</t>
  </si>
  <si>
    <t>-214923856</t>
  </si>
  <si>
    <t>-85103686</t>
  </si>
  <si>
    <t>230205251</t>
  </si>
  <si>
    <t>Montáž trubního dílu PE elektrotvarovky nebo svařovaného na tupo D 90 mm, tl.stěny 5,1 mm</t>
  </si>
  <si>
    <t>-1834047313</t>
  </si>
  <si>
    <t>Montáž trubních dílů PE průměru do 110 mm elektrotvarovky nebo svařované na tupo D 90, tl. stěny 5,2 mm</t>
  </si>
  <si>
    <t>286149360</t>
  </si>
  <si>
    <t>elektrokoleno 90°, PE 100, PN 10, d 90</t>
  </si>
  <si>
    <t>-1520245723</t>
  </si>
  <si>
    <t>286150250</t>
  </si>
  <si>
    <t>elektrozáslepka,  PE 100, d 90</t>
  </si>
  <si>
    <t>-769189498</t>
  </si>
  <si>
    <t>elektrozáslepka, PE 100, d 90</t>
  </si>
  <si>
    <t>286149770</t>
  </si>
  <si>
    <t>elektroredukce, PE 100, PN 16, d 90-63</t>
  </si>
  <si>
    <t>157055873</t>
  </si>
  <si>
    <t>230220011</t>
  </si>
  <si>
    <t>Montáž orientačního sloupku ON 13 2970</t>
  </si>
  <si>
    <t>-153092067</t>
  </si>
  <si>
    <t>Montáž příslušenství plynovodů sloupku orientačního</t>
  </si>
  <si>
    <t>14011099R</t>
  </si>
  <si>
    <t>orientační sloupek pro plynovod</t>
  </si>
  <si>
    <t>769941883</t>
  </si>
  <si>
    <t>orientační sloupek pro plynovod - trubka ocelová bezešvá hladká 28 x 2,6 mm s ochranným nátěrem černo žluté pruhy</t>
  </si>
  <si>
    <t>-2124678721</t>
  </si>
  <si>
    <t>723150312</t>
  </si>
  <si>
    <t>Potrubí ocelové hladké černé bezešvé spojované svařováním tvářené za tepla D 57x3,2 mm</t>
  </si>
  <si>
    <t>764349842</t>
  </si>
  <si>
    <t>Potrubí z ocelových trubek hladkých černých spojovaných svařováním tvářených za tepla D 57/3,2</t>
  </si>
  <si>
    <t>723160207</t>
  </si>
  <si>
    <t>Přípojka k plynoměru spojované na závit bez ochozu G 2</t>
  </si>
  <si>
    <t>-2065051313</t>
  </si>
  <si>
    <t>Přípojky k plynoměrům spojované na závit bez ochozu G 2</t>
  </si>
  <si>
    <t>723160337</t>
  </si>
  <si>
    <t>Rozpěrka přípojek plynoměru G 2</t>
  </si>
  <si>
    <t>-120040819</t>
  </si>
  <si>
    <t>Přípojky k plynoměrům rozpěrky přípojek G 2</t>
  </si>
  <si>
    <t>-1764404104</t>
  </si>
  <si>
    <t>723239104</t>
  </si>
  <si>
    <t>Montáž armatur plynovodních se dvěma závity G 1 1/4 ostatní typ</t>
  </si>
  <si>
    <t>-908124803</t>
  </si>
  <si>
    <t>Armatury se dvěma závity montáž armatur se dvěma závity ostatních typů G 1 1/4</t>
  </si>
  <si>
    <t>40562422R</t>
  </si>
  <si>
    <t>regulátor tlaku zemního plynu dvoustupňový pružinový - výstup. tlak 2,5 kPa</t>
  </si>
  <si>
    <t>-1347316830</t>
  </si>
  <si>
    <t xml:space="preserve">regulátor tlaku zemního plynu dvoustupňový pružinový, rohové provedení se vstupním a výstupním záviotovým připojením 3/4" - 1 1/4", s vestavěným pojist. ventilem, přetlakový a podtlakový rychlouzávěr, vestavěný filtr (0,5 mm) </t>
  </si>
  <si>
    <t>IO-04A - Vodovod</t>
  </si>
  <si>
    <t>IO 04-01a - Vodovodní řad - I.část</t>
  </si>
  <si>
    <t>- U veškěrých dodávek a výrobků bude do ceny zahrnuta jejich montáž vč. dodávky potřebného kotvení, doplňkového materiálu, staveništní a mimo staveništní dopravy v případě že tyto činosti nejsou oceněny v samostatných položkách jednotlivých částí soupisu prací. U vybraných výrobků je nutné do ceny díla zahrnout zpracování dodavatelské případně výrobní dokumentace, dále výrobu prototypů, provádění baravného a materiálového vzorkování apod._x000D_
- Uchazeč o veřejnou zakázku je povinen při oceňování soutěžního SOUPISU PRACÍ ocenit veškeré položky uvedené v soupisech a provést kontrolu funkce aritmetických vzorců jednotlivých položkových SOUPISŮ ve vazbě na jednotlivé oddíly, rekapitulace a krycí listy._x000D_
- Kde není výslovně uvedeno, bude pracovní postup a technologie provádění stanovena oprávněnou osobou zhotovitele _x000D_
- Pro sestavení SOUPISU PRACÍ v podrobnostech vymezených vyhl. č. 169/2016Sb. byla použita v převážné míře cenová soustava ÚRS._x000D_
- V případě nejasností u některé z položek uváděných v supisu prací, kontaktuje uchazeč zadavatele._x000D_
- Vlastní položky, komplety, soubory a položky s vyšší cenou než dle ceníku jsou stanoveny na základě zkušeností projektanta z období 3 let a odpovídají situaci na trhu._x000D_
- Tento soupis prací je nedílnou součástí komplexního celkového soupisu na předmětnou akci._x000D_
- Tato část soupisu prací vychází dle vyhlášky 169/2016 Sb. z následujících grafických a textových_x000D_
částí projektové dokumentace: IO 04-01   – Vodovodní řad_x000D_
D2.041-042a-01 Technická zpráva IO-04-01,04-02a_x000D_
D2.041-042a-02 Situace – vodovod_x000D_
D2.041-042a-03 Vzorový řez uložení vodovodního potrubí_x000D_
D2.041-04 Podélný profil vodovodu_x000D_
D2.041-05 Kladečský plán vodovodu_x000D_
D2.042a-04 Podélný profil vodovodních přípojek_x000D_
D2.042a-05 Kladečský plán vodovodních přípojek_x000D_
D2.042a-06 Vodoměrná šachta</t>
  </si>
  <si>
    <t>-2146407884</t>
  </si>
  <si>
    <t>((0,92+1,37)/2*11,6)*0,5 + ((1,37+1,54)/2*42,5)*0,5 + 4,7*1,5*0,5 + ((1,17+1,43)/2*21)*0,5 + 2*1,5*0,8 + 2,0*1,5*1,3 + 1,5*1,7*0,8</t>
  </si>
  <si>
    <t>63,075*0,75 'Přepočtené koeficientem množství</t>
  </si>
  <si>
    <t>-1368943349</t>
  </si>
  <si>
    <t>63,075*0,15 'Přepočtené koeficientem množství</t>
  </si>
  <si>
    <t>-17677674</t>
  </si>
  <si>
    <t>9,461*0,5 'Přepočtené koeficientem množství</t>
  </si>
  <si>
    <t>1151507208</t>
  </si>
  <si>
    <t>63,075*0,1 'Přepočtené koeficientem množství</t>
  </si>
  <si>
    <t>-581659499</t>
  </si>
  <si>
    <t>6,308*0,1 'Přepočtené koeficientem množství</t>
  </si>
  <si>
    <t>1473336976</t>
  </si>
  <si>
    <t>47,306+9,461+6,308</t>
  </si>
  <si>
    <t>-217354968</t>
  </si>
  <si>
    <t>4,05+16,2</t>
  </si>
  <si>
    <t>1286715387</t>
  </si>
  <si>
    <t>20,25*10 'Přepočtené koeficientem množství</t>
  </si>
  <si>
    <t>1210304254</t>
  </si>
  <si>
    <t>1681773363</t>
  </si>
  <si>
    <t>-472068875</t>
  </si>
  <si>
    <t>20,25*2 'Přepočtené koeficientem množství</t>
  </si>
  <si>
    <t>-874734177</t>
  </si>
  <si>
    <t>63,075-20,25</t>
  </si>
  <si>
    <t>-4919241</t>
  </si>
  <si>
    <t>(79+2)*0,5*0,4</t>
  </si>
  <si>
    <t>1134320016</t>
  </si>
  <si>
    <t>16,2*1,9 'Přepočtené koeficientem množství</t>
  </si>
  <si>
    <t>-1637846738</t>
  </si>
  <si>
    <t xml:space="preserve">(79+2)*0,5*0,1 </t>
  </si>
  <si>
    <t>-1889590981</t>
  </si>
  <si>
    <t>4,05*1,9 'Přepočtené koeficientem množství</t>
  </si>
  <si>
    <t>452313151</t>
  </si>
  <si>
    <t>Podkladní bloky z betonu prostého tř. C 20/25 otevřený výkop</t>
  </si>
  <si>
    <t>210542205</t>
  </si>
  <si>
    <t>Podkladní a zajišťovací konstrukce z betonu prostého v otevřeném výkopu bloky pro potrubí z betonu tř. C 20/25</t>
  </si>
  <si>
    <t>0,5*0,5*0,5*3</t>
  </si>
  <si>
    <t>452353101</t>
  </si>
  <si>
    <t>Bednění podkladních bloků otevřený výkop</t>
  </si>
  <si>
    <t>m2</t>
  </si>
  <si>
    <t>-1680844142</t>
  </si>
  <si>
    <t>Bednění podkladních a zajišťovacích konstrukcí v otevřeném výkopu bloků pro potrubí</t>
  </si>
  <si>
    <t>0,5*0,5*4*3</t>
  </si>
  <si>
    <t>857251151</t>
  </si>
  <si>
    <t>Montáž litinových tvarovek jednoosých hrdlo/příruba otevřený výkop s těsnícím spojem DE 90</t>
  </si>
  <si>
    <t>-711870246</t>
  </si>
  <si>
    <t>Montáž litinových tvarovek na potrubí litinovém tlakovém jednoosých na potrubí z trub hrdlových v otevřeném výkopu, kanálu nebo v šachtě s přírubovým koncem DE 90 vnějšího průměru</t>
  </si>
  <si>
    <t>552518000</t>
  </si>
  <si>
    <t>koleno přírubové s patkou 90° s nástrčným hrdlem pro připojení k hydrantu 80/90 mm</t>
  </si>
  <si>
    <t>-1473445858</t>
  </si>
  <si>
    <t>koleno přírubové s patkou 90° s nástrčným hrdlem jištěné proti posunu pro PE potrubí pro připojení k hydrantu 80/90 mm</t>
  </si>
  <si>
    <t>857261151</t>
  </si>
  <si>
    <t>Montáž litinových tvarovek jednoosých hrdlo/příruba otevřený výkop s těsnícím spojem DE 110</t>
  </si>
  <si>
    <t>872614387</t>
  </si>
  <si>
    <t>Montáž litinových tvarovek na potrubí litinovém tlakovém jednoosých na potrubí z trub hrdlových v otevřeném výkopu, kanálu nebo v šachtě s přírubovým koncem DE 110 vnějšího průměru</t>
  </si>
  <si>
    <t>040010011016</t>
  </si>
  <si>
    <t xml:space="preserve">PŘÍRUBA s nástrčným hrdlem jištěná proti posunu pro PE potrubí DN100/D110 </t>
  </si>
  <si>
    <t>KS</t>
  </si>
  <si>
    <t>-1777767562</t>
  </si>
  <si>
    <t>PŘÍRUBA s nástrčným hrdlem jištěná proti posunu pro PE potrubí DN100/D110 PN16</t>
  </si>
  <si>
    <t>854511000016</t>
  </si>
  <si>
    <t>TVAROVKA lit. - oblouk 45° s nástrčnými hrdly pro PE potrubí D110 PN16</t>
  </si>
  <si>
    <t>-275315166</t>
  </si>
  <si>
    <t>877261118</t>
  </si>
  <si>
    <t>Montáž elektrozáslepek na potrubí z PE trub d 110</t>
  </si>
  <si>
    <t>-549054370</t>
  </si>
  <si>
    <t>Montáž tvarovek na vodovodním plastovém potrubí z polyetylenu PE 100 elektrotvarovek SDR 11/PN16 záslepek d 110</t>
  </si>
  <si>
    <t>286145880</t>
  </si>
  <si>
    <t xml:space="preserve">elektrozáslepka SDR11, PE100, PN 16, d 110 </t>
  </si>
  <si>
    <t>458199544</t>
  </si>
  <si>
    <t>857264122</t>
  </si>
  <si>
    <t>Montáž litinových tvarovek odbočných přírubových otevřený výkop DN 100</t>
  </si>
  <si>
    <t>2134448219</t>
  </si>
  <si>
    <t>Montáž litinových tvarovek na potrubí litinovém tlakovém odbočných na potrubí z trub přírubových v otevřeném výkopu, kanálu nebo v šachtě DN 100</t>
  </si>
  <si>
    <t>552535150</t>
  </si>
  <si>
    <t>tvarovka přírubová litinová s přírubovou odbočkou,práškový epoxid, tl.250µm T-kus DN 100/80 mm</t>
  </si>
  <si>
    <t>1168967065</t>
  </si>
  <si>
    <t>871241141</t>
  </si>
  <si>
    <t>Montáž potrubí z PE100 SDR 11 otevřený výkop svařovaných na tupo D 90 x 8,2 mm</t>
  </si>
  <si>
    <t>-700967574</t>
  </si>
  <si>
    <t>Montáž vodovodního potrubí z plastů v otevřeném výkopu z polyetylenu PE 100 svařovaných na tupo SDR 11/PN16 D 90 x 8,2 mm</t>
  </si>
  <si>
    <t>286135560</t>
  </si>
  <si>
    <t>potrubí dvouvrstvé PE100 RC, SDR11, 90x8,2 . L=12m</t>
  </si>
  <si>
    <t>1526480880</t>
  </si>
  <si>
    <t>potrubí dvouvrstvé PE100 RC , SDR11, 90x8,2 . L=12m</t>
  </si>
  <si>
    <t>871251141</t>
  </si>
  <si>
    <t>Montáž potrubí z PE100 SDR 11 otevřený výkop svařovaných na tupo D 110 x 10,0 mm</t>
  </si>
  <si>
    <t>598806122</t>
  </si>
  <si>
    <t>Montáž vodovodního potrubí z plastů v otevřeném výkopu z polyetylenu PE 100 svařovaných na tupo SDR 11/PN16 D 110 x 10,0 mm</t>
  </si>
  <si>
    <t>286135570</t>
  </si>
  <si>
    <t>potrubí dvouvrstvé PE100 RC, SDR11, 110x10,0 . L=12m</t>
  </si>
  <si>
    <t>1716685664</t>
  </si>
  <si>
    <t>potrubí dvouvrstvé PE100 RC , SDR11, 110x10,0 . L=12m</t>
  </si>
  <si>
    <t>78,5*1,05 'Přepočtené koeficientem množství</t>
  </si>
  <si>
    <t>877261101</t>
  </si>
  <si>
    <t>Montáž elektrospojek na potrubí z PE trub d 110</t>
  </si>
  <si>
    <t>-812292171</t>
  </si>
  <si>
    <t>Montáž tvarovek na vodovodním plastovém potrubí z polyetylenu PE 100 elektrotvarovek SDR 11/PN16 spojek, oblouků nebo redukcí d 110</t>
  </si>
  <si>
    <t>286159750</t>
  </si>
  <si>
    <t>elektrospojka SDR 11, PE 100, PN 16 d 110</t>
  </si>
  <si>
    <t>-1371883589</t>
  </si>
  <si>
    <t>286148680R</t>
  </si>
  <si>
    <t>oblouk 11°, SDR 11, PE 100 RC, PN 16, d 110</t>
  </si>
  <si>
    <t>950678029</t>
  </si>
  <si>
    <t>879221111</t>
  </si>
  <si>
    <t>Montáž vodovodní přípojky na potrubí DN 63</t>
  </si>
  <si>
    <t>2036539223</t>
  </si>
  <si>
    <t>Montáž napojení vodovodní přípojky v otevřeném výkopu ve sklonu přes 20 % DN 63</t>
  </si>
  <si>
    <t>891211112</t>
  </si>
  <si>
    <t>Montáž vodovodních šoupátek otevřený výkop DN 50</t>
  </si>
  <si>
    <t>-421514658</t>
  </si>
  <si>
    <t>Montáž vodovodních armatur na potrubí šoupátek nebo klapek uzavíracích v otevřeném výkopu nebo v šachtách s osazením zemní soupravy (bez poklopů) DN 50</t>
  </si>
  <si>
    <t>280000206316</t>
  </si>
  <si>
    <t>ŠOUPÁTKO ISO DOMOVNÍ PŘÍPOJKY "63-2"""</t>
  </si>
  <si>
    <t>-1579307211</t>
  </si>
  <si>
    <t>VODA Šoupátka domovních přípojek ŠOUPÁTKO ISO DOMOVNÍ PŘÍPOJKY "63-2"""</t>
  </si>
  <si>
    <t>950105000002</t>
  </si>
  <si>
    <t>SOUPRAVA ZEMNÍ TELESKOPICKÁ pro domovní šoupátka DN50 (1,3-1,8m)</t>
  </si>
  <si>
    <t>-340557714</t>
  </si>
  <si>
    <t>VODA Zemní soupravy SOUPRAVA ZEMNÍ TELESKOPICKÁ E1-1,3 -1,8 50 (1,3-1,8m)</t>
  </si>
  <si>
    <t>891241112</t>
  </si>
  <si>
    <t>Montáž vodovodních šoupátek otevřený výkop DN 80</t>
  </si>
  <si>
    <t>1565412712</t>
  </si>
  <si>
    <t>Montáž vodovodních armatur na potrubí šoupátek nebo klapek uzavíracích v otevřeném výkopu nebo v šachtách s osazením zemní soupravy (bez poklopů) DN 80</t>
  </si>
  <si>
    <t>404108009016</t>
  </si>
  <si>
    <t>ŠOUPĚ s nástrčným hrdlem a přírubou DN80/D90 PN16</t>
  </si>
  <si>
    <t>-2073373138</t>
  </si>
  <si>
    <t>ŠOUPĚ s nástrčným hrdlem pro PE potrubí a přírubou DN80/D90 PN16</t>
  </si>
  <si>
    <t>950108000003</t>
  </si>
  <si>
    <t>SOUPRAVA ZEMNÍ TELESKOPICKÁ pro šoupátka DN80,  1,3-1,8m</t>
  </si>
  <si>
    <t>1150393059</t>
  </si>
  <si>
    <t>Zemní soupravy SOUPRAVA ZEMNÍ TELESKOPICKÁ pro šoupátka DN80,  1,3-1,8m</t>
  </si>
  <si>
    <t>891247211</t>
  </si>
  <si>
    <t>Montáž hydrantů nadzemních DN 80</t>
  </si>
  <si>
    <t>481159371</t>
  </si>
  <si>
    <t>Montáž vodovodních armatur na potrubí hydrantů nadzemních DN 80</t>
  </si>
  <si>
    <t>422736820</t>
  </si>
  <si>
    <t>hydrant nadzemní DN80 tvárná litina, dvojitý uzávěr s koulí výška krytí 1500 mm</t>
  </si>
  <si>
    <t>1441635916</t>
  </si>
  <si>
    <t>891261112</t>
  </si>
  <si>
    <t>Montáž vodovodních šoupátek otevřený výkop DN 100</t>
  </si>
  <si>
    <t>-1726728459</t>
  </si>
  <si>
    <t>Montáž vodovodních armatur na potrubí šoupátek nebo klapek uzavíracích v otevřeném výkopu nebo v šachtách s osazením zemní soupravy (bez poklopů) DN 100</t>
  </si>
  <si>
    <t>404110011016</t>
  </si>
  <si>
    <t>ŠOUPĚ s nástrčným hrdlem pro PE potrubí a přírubou DN100/D110 PN16</t>
  </si>
  <si>
    <t>771697435</t>
  </si>
  <si>
    <t>950110000003</t>
  </si>
  <si>
    <t>SOUPRAVA ZEMNÍ TELESKOPICKÁ pro šoupátka DN 100 (1,3-1,8m)</t>
  </si>
  <si>
    <t>-1911078360</t>
  </si>
  <si>
    <t>VODA Zemní soupravy SOUPRAVA ZEMNÍ TELESKOPICKÁ pro šoupátka DN 100 (1,3-1,8m)</t>
  </si>
  <si>
    <t>891269111</t>
  </si>
  <si>
    <t>Montáž navrtávacích pasů na potrubí z jakýchkoli trub DN 100</t>
  </si>
  <si>
    <t>1475486899</t>
  </si>
  <si>
    <t>Montáž vodovodních armatur na potrubí navrtávacích pasů s ventilem Jt 1 MPa, na potrubí z trub litinových, ocelových nebo plastických hmot DN 100</t>
  </si>
  <si>
    <t>527011000216</t>
  </si>
  <si>
    <t>PAS NAVRT. pro PE potrubí se závitovým výstupem 110-2''</t>
  </si>
  <si>
    <t>-509374879</t>
  </si>
  <si>
    <t>PAS NAVRT. pro PE potrubí se závitovým výstupem 110-2'' PN16</t>
  </si>
  <si>
    <t>892241111</t>
  </si>
  <si>
    <t>Tlaková zkouška vodou potrubí do 80</t>
  </si>
  <si>
    <t>-752991768</t>
  </si>
  <si>
    <t>Tlakové zkoušky vodou na potrubí DN do 80</t>
  </si>
  <si>
    <t>50</t>
  </si>
  <si>
    <t>892271111</t>
  </si>
  <si>
    <t>Tlaková zkouška vodou potrubí DN 100 nebo 125</t>
  </si>
  <si>
    <t>-2100558083</t>
  </si>
  <si>
    <t>Tlakové zkoušky vodou na potrubí DN 100 nebo 125</t>
  </si>
  <si>
    <t>51</t>
  </si>
  <si>
    <t>892273122</t>
  </si>
  <si>
    <t>Proplach a dezinfekce vodovodního potrubí DN od 80 do 125</t>
  </si>
  <si>
    <t>-272533262</t>
  </si>
  <si>
    <t>52</t>
  </si>
  <si>
    <t>899401112</t>
  </si>
  <si>
    <t>Osazení poklopů litinových šoupátkových</t>
  </si>
  <si>
    <t>1554486670</t>
  </si>
  <si>
    <t>53</t>
  </si>
  <si>
    <t>165000000003</t>
  </si>
  <si>
    <t>POKLOP ULIČNÍ TĚŽKÝ VODA</t>
  </si>
  <si>
    <t>-290531259</t>
  </si>
  <si>
    <t>VODA Uliční poklopy POKLOP ULIČNÍ TĚŽKÝ VODA</t>
  </si>
  <si>
    <t>54</t>
  </si>
  <si>
    <t>-2087659770</t>
  </si>
  <si>
    <t>55</t>
  </si>
  <si>
    <t>-179279993</t>
  </si>
  <si>
    <t>56</t>
  </si>
  <si>
    <t>-1273365069</t>
  </si>
  <si>
    <t>57</t>
  </si>
  <si>
    <t>-386450658</t>
  </si>
  <si>
    <t>58</t>
  </si>
  <si>
    <t>1859689335</t>
  </si>
  <si>
    <t>IO 04-02a - I.část - Vodovodní přípojka</t>
  </si>
  <si>
    <t>- U veškěrých dodávek a výrobků bude do ceny zahrnuta jejich montáž vč. dodávky potřebného kotvení, doplňkového materiálu, staveništní a mimo staveništní dopravy v případě že tyto činosti nejsou oceněny v samostatných položkách jednotlivých částí soupisu prací. U vybraných výrobků je nutné do ceny díla zahrnout zpracování dodavatelské případně výrobní dokumentace, dále výrobu prototypů, provádění baravného a materiálového vzorkování apod._x000D_
- Uchazeč o veřejnou zakázku je povinen při oceňování soutěžního SOUPISU PRACÍ ocenit veškeré položky uvedené v soupisech a provést kontrolu funkce aritmetických vzorců jednotlivých položkových SOUPISŮ ve vazbě na jednotlivé oddíly, rekapitulace a krycí listy._x000D_
- Kde není výslovně uvedeno, bude pracovní postup a technologie provádění stanovena oprávněnou osobou zhotovitele _x000D_
- Pro sestavení SOUPISU PRACÍ v podrobnostech vymezených vyhl. č. 169/2016Sb. byla použita v převážné míře cenová soustava ÚRS._x000D_
- V případě nejasností u některé z položek uváděných v supisu prací, kontaktuje uchazeč zadavatele._x000D_
- Vlastní položky, komplety, soubory a položky s vyšší cenou než dle ceníku jsou stanoveny na základě zkušeností projektanta z období 3 let a odpovídají situaci na trhu._x000D_
- Tento soupis prací je nedílnou součástí komplexního celkového soupisu na předmětnou akci._x000D_
- Tato část soupisu prací vychází dle vyhlášky 169/2016 Sb. z následujících grafických a textových_x000D_
částí projektové dokumentace:  IO 04-02a – Vodovodní přípojka_x000D_
 D2.041-042a-01 Technická zpráva IO-04-01,04-02a_x000D_
D2.041-042a-02 Situace – vodovod_x000D_
D2.041-042a-03 Vzorový řez uložení vodovodního potrubí_x000D_
D2.041-04 Podélný profil vodovodu_x000D_
D2.041-05 Kladečský plán vodovodu_x000D_
D2.042a-04 Podélný profil vodovodních přípojek_x000D_
D2.042a-05 Kladečský plán vodovodních přípojek_x000D_
D2.042a-06 Vodoměrná šachta</t>
  </si>
  <si>
    <t>PSV - Práce a dodávky PSV</t>
  </si>
  <si>
    <t xml:space="preserve">    722 - Zdravotechnika - vnitřní vodovod</t>
  </si>
  <si>
    <t>132101201</t>
  </si>
  <si>
    <t>Hloubení rýh š do 2000 mm v hornině tř. 1 a 2 objemu do 100 m3</t>
  </si>
  <si>
    <t>-1419340555</t>
  </si>
  <si>
    <t>Hloubení zapažených i nezapažených rýh šířky přes 600 do 2 000 mm s urovnáním dna do předepsaného profilu a spádu v horninách tř. 1 a 2 do 100 m3</t>
  </si>
  <si>
    <t>3*1,1*1,6 + 4,1*2,5*2,65</t>
  </si>
  <si>
    <t>32,443*0,75 'Přepočtené koeficientem množství</t>
  </si>
  <si>
    <t>132201201</t>
  </si>
  <si>
    <t>Hloubení rýh š do 2000 mm v hornině tř. 3 objemu do 100 m3</t>
  </si>
  <si>
    <t>-709010646</t>
  </si>
  <si>
    <t>Hloubení zapažených i nezapažených rýh šířky přes 600 do 2 000 mm s urovnáním dna do předepsaného profilu a spádu v hornině tř. 3 do 100 m3</t>
  </si>
  <si>
    <t>32,443*0,15 'Přepočtené koeficientem množství</t>
  </si>
  <si>
    <t>132201209</t>
  </si>
  <si>
    <t>Příplatek za lepivost k hloubení rýh š do 2000 mm v hornině tř. 3</t>
  </si>
  <si>
    <t>344088023</t>
  </si>
  <si>
    <t>Hloubení zapažených i nezapažených rýh šířky přes 600 do 2 000 mm s urovnáním dna do předepsaného profilu a spádu v hornině tř. 3 Příplatek k cenám za lepivost horniny tř. 3</t>
  </si>
  <si>
    <t>4,866*0,5 'Přepočtené koeficientem množství</t>
  </si>
  <si>
    <t>132301201</t>
  </si>
  <si>
    <t>Hloubení rýh š do 2000 mm v hornině tř. 4 objemu do 100 m3</t>
  </si>
  <si>
    <t>-1081026166</t>
  </si>
  <si>
    <t>Hloubení zapažených i nezapažených rýh šířky přes 600 do 2 000 mm s urovnáním dna do předepsaného profilu a spádu v hornině tř. 4 do 100 m3</t>
  </si>
  <si>
    <t>32,443*0,1 'Přepočtené koeficientem množství</t>
  </si>
  <si>
    <t>132301209</t>
  </si>
  <si>
    <t>Příplatek za lepivost k hloubení rýh š do 2000 mm v hornině tř. 4</t>
  </si>
  <si>
    <t>-246517060</t>
  </si>
  <si>
    <t>Hloubení zapažených i nezapažených rýh šířky přes 600 do 2 000 mm s urovnáním dna do předepsaného profilu a spádu v hornině tř. 4 Příplatek k cenám za lepivost horniny tř. 4</t>
  </si>
  <si>
    <t>3,244*0,5 'Přepočtené koeficientem množství</t>
  </si>
  <si>
    <t>151101102</t>
  </si>
  <si>
    <t>Zřízení příložného pažení a rozepření stěn rýh hl do 4 m</t>
  </si>
  <si>
    <t>1020045792</t>
  </si>
  <si>
    <t>Zřízení pažení a rozepření stěn rýh pro podzemní vedení pro všechny šířky rýhy příložné pro jakoukoliv mezerovitost, hloubky do 4 m</t>
  </si>
  <si>
    <t>3*1,6*2 + 4,1*2,65*2</t>
  </si>
  <si>
    <t>151101112</t>
  </si>
  <si>
    <t>Odstranění příložného pažení a rozepření stěn rýh hl do 4 m</t>
  </si>
  <si>
    <t>-714197988</t>
  </si>
  <si>
    <t>Odstranění pažení a rozepření stěn rýh pro podzemní vedení s uložením materiálu na vzdálenost do 3 m od kraje výkopu příložné, hloubky přes 2 do 4 m</t>
  </si>
  <si>
    <t>630178959</t>
  </si>
  <si>
    <t>24,332+4,866+2,433</t>
  </si>
  <si>
    <t>-1898012632</t>
  </si>
  <si>
    <t>1,06+1,76+0,493+(2,7*1,5*2,15)</t>
  </si>
  <si>
    <t>50704300</t>
  </si>
  <si>
    <t>12,021*10 'Přepočtené koeficientem množství</t>
  </si>
  <si>
    <t>-712871890</t>
  </si>
  <si>
    <t>-909092754</t>
  </si>
  <si>
    <t>1733026819</t>
  </si>
  <si>
    <t>12,021*2 'Přepočtené koeficientem množství</t>
  </si>
  <si>
    <t>-1714679514</t>
  </si>
  <si>
    <t>31,631-12,021</t>
  </si>
  <si>
    <t>-1406794153</t>
  </si>
  <si>
    <t>4*1,1*0,4</t>
  </si>
  <si>
    <t>274069587</t>
  </si>
  <si>
    <t>1,76*1,9 'Přepočtené koeficientem množství</t>
  </si>
  <si>
    <t>1834353906</t>
  </si>
  <si>
    <t>4*1,1*0,1 + 3,1*2,0*0,1</t>
  </si>
  <si>
    <t>-1091877534</t>
  </si>
  <si>
    <t>1,06*1,9 'Přepočtené koeficientem množství</t>
  </si>
  <si>
    <t>452311151</t>
  </si>
  <si>
    <t>Podkladní desky z betonu prostého tř. C 20/25 otevřený výkop</t>
  </si>
  <si>
    <t>2015182061</t>
  </si>
  <si>
    <t>Podkladní a zajišťovací konstrukce z betonu prostého v otevřeném výkopu desky pod potrubí, stoky a drobné objekty z betonu tř. C 20/25</t>
  </si>
  <si>
    <t>2,9*1,70*0,1</t>
  </si>
  <si>
    <t>452351101</t>
  </si>
  <si>
    <t>Bednění podkladních desek nebo bloků nebo sedlového lože otevřený výkop</t>
  </si>
  <si>
    <t>-1809697344</t>
  </si>
  <si>
    <t>Bednění podkladních a zajišťovacích konstrukcí v otevřeném výkopu desek nebo sedlových loží pod potrubí, stoky a drobné objekty</t>
  </si>
  <si>
    <t>(2,9+1,7)*2*0,1</t>
  </si>
  <si>
    <t>871211141</t>
  </si>
  <si>
    <t>Montáž potrubí z PE100 SDR 11 otevřený výkop svařovaných na tupo D 63 x 5,8 mm</t>
  </si>
  <si>
    <t>1941044659</t>
  </si>
  <si>
    <t>Montáž vodovodního potrubí z plastů v otevřeném výkopu z polyetylenu PE 100 svařovaných na tupo SDR 11/PN16 D 63 x 5,8 mm</t>
  </si>
  <si>
    <t>286131130</t>
  </si>
  <si>
    <t>potrubí vodovodní PE100 PN16 SDR11 6 m, 100 m, 63 x 5,8 mm</t>
  </si>
  <si>
    <t>-1577350843</t>
  </si>
  <si>
    <t>10*1,05 'Přepočtené koeficientem množství</t>
  </si>
  <si>
    <t>877211101</t>
  </si>
  <si>
    <t>Montáž elektrospojek na potrubí z PE trub d 63</t>
  </si>
  <si>
    <t>1495369355</t>
  </si>
  <si>
    <t>Montáž tvarovek na vodovodním plastovém potrubí z polyetylenu PE 100 elektrotvarovek SDR 11/PN16 spojek, oblouků nebo redukcí d 63</t>
  </si>
  <si>
    <t>-225179804</t>
  </si>
  <si>
    <t>286150230</t>
  </si>
  <si>
    <t>elektrozáslepka,  PE 100, d 63</t>
  </si>
  <si>
    <t>-306540694</t>
  </si>
  <si>
    <t>elektrozáslepka, PE 100, d 63</t>
  </si>
  <si>
    <t>1535086419</t>
  </si>
  <si>
    <t>891211222</t>
  </si>
  <si>
    <t>Montáž vodovodních šoupátek s ručním kolečkem v šachtách DN 50</t>
  </si>
  <si>
    <t>2085264134</t>
  </si>
  <si>
    <t>Montáž vodovodních armatur na potrubí šoupátek nebo klapek uzavíracích v šachtách s ručním kolečkem DN 50</t>
  </si>
  <si>
    <t>1101969305</t>
  </si>
  <si>
    <t>Šoupátka domovních přípojek ŠOUPÁTKO ISO DOMOVNÍ PŘÍPOJKY "63-2"""</t>
  </si>
  <si>
    <t>780000200000</t>
  </si>
  <si>
    <t>KOLO RUČNÍ pro šoupátka 2''</t>
  </si>
  <si>
    <t>-261962539</t>
  </si>
  <si>
    <t>Ovládání a ostatní příslušenství KOLO RUČNÍ  2''</t>
  </si>
  <si>
    <t>893811223R</t>
  </si>
  <si>
    <t>Osazení vodoměrné šachty hranaté prefabrikované plochy do 3 m2 hl do 1,8 m</t>
  </si>
  <si>
    <t>-1718618068</t>
  </si>
  <si>
    <t>Osazení vodoměrné šachty hranaté, půdorysné plochy do 3,0 m2, světlé hloubky do 1,8 m</t>
  </si>
  <si>
    <t>56230500R</t>
  </si>
  <si>
    <t>šachta vodoměrná prefabrikovaná, vnitř. rozměry 2,4x1,2x1,8 m</t>
  </si>
  <si>
    <t>-468047185</t>
  </si>
  <si>
    <t>šachta vodoměrná prefabrikovaná, vnitř. rozměry 2,4x1,2x1,8 m, vč. stropní desky, stupadel, přechodové desky, litinového poklopu DN600, tř. D400</t>
  </si>
  <si>
    <t>PSV</t>
  </si>
  <si>
    <t>Práce a dodávky PSV</t>
  </si>
  <si>
    <t>722</t>
  </si>
  <si>
    <t>Zdravotechnika - vnitřní vodovod</t>
  </si>
  <si>
    <t>722231206</t>
  </si>
  <si>
    <t>Ventil redukční mosazný G 2 PN 6 do 25°C s 2x vnitřním závitem bez manometru</t>
  </si>
  <si>
    <t>-835081681</t>
  </si>
  <si>
    <t>Armatury se dvěma závity ventily redukční tlakové mosazné bez manometru PN 6 do 25  st.C G 2</t>
  </si>
  <si>
    <t>72223197R</t>
  </si>
  <si>
    <t>Klapka zpětná G 2 PN16 do 110°C se dvěma závity, gumové těsnění</t>
  </si>
  <si>
    <t>27183994</t>
  </si>
  <si>
    <t>Armatury se dvěma závity klapka zpětná G 2 PN16 do 110°C se dvěma závity, gumové těsnění</t>
  </si>
  <si>
    <t>722232066</t>
  </si>
  <si>
    <t>Kohout kulový přímý G 2 PN 42 do 185°C vnitřní závit s vypouštěním</t>
  </si>
  <si>
    <t>696524226</t>
  </si>
  <si>
    <t>Armatury se dvěma závity kulové kohouty PN 42 do 185  st.C přímé vnitřní závit s vypouštěním  G 2</t>
  </si>
  <si>
    <t>722234268</t>
  </si>
  <si>
    <t>Filtr mosazný G 2 PN 16 do 120°C s 2x vnitřním závitem</t>
  </si>
  <si>
    <t>149265992</t>
  </si>
  <si>
    <t>Armatury se dvěma závity filtry mosazný  PN 16 do 120  st.C G 2</t>
  </si>
  <si>
    <t>72226321R</t>
  </si>
  <si>
    <t xml:space="preserve">Vodoměr závitový vícevtokový mokroběžný do 100 °C G 1 x 260 mm Qn 6 </t>
  </si>
  <si>
    <t>-259755104</t>
  </si>
  <si>
    <t>Vodoměry pro vodu do 100 st.C závitové horizontální vícevtokové mokroběžné G 1 x 260 mm Qn 6</t>
  </si>
  <si>
    <t>IO-05A - Kanalizace</t>
  </si>
  <si>
    <t>IO 05-01a - Venkovní kanalizace splašková - I. část</t>
  </si>
  <si>
    <t>- U veškěrých dodávek a výrobků bude do ceny zahrnuta jejich montáž vč. dodávky potřebného kotvení, doplňkového materiálu, staveništní a mimo staveništní dopravy v případě že tyto činosti nejsou oceněny v samostatných položkách jednotlivých částí soupisu prací. U vybraných výrobků je nutné do ceny díla zahrnout zpracování dodavatelské případně výrobní dokumentace, dále výrobu prototypů, provádění baravného a materiálového vzorkování apod._x000D_
- Uchazeč o veřejnou zakázku je povinen při oceňování soutěžního SOUPISU PRACÍ ocenit veškeré položky uvedené v soupisech a provést kontrolu funkce aritmetických vzorců jednotlivých položkových SOUPISŮ ve vazbě na jednotlivé oddíly, rekapitulace a krycí listy._x000D_
- Kde není výslovně uvedeno, bude pracovní postup a technologie provádění stanovena oprávněnou osobou zhotovitele _x000D_
- Pro sestavení SOUPISU PRACÍ v podrobnostech vymezených vyhl. č. 169/2016Sb. byla použita v převážné míře cenová soustava ÚRS._x000D_
- V případě nejasností u některé z položek uváděných v supisu prací, kontaktuje uchazeč zadavatele._x000D_
- Vlastní položky, komplety, soubory a položky s vyšší cenou než dle ceníku jsou stanoveny na základě zkušeností projektanta z období 3 let a odpovídají situaci na trhu._x000D_
- Tento soupis prací je nedílnou součástí komplexního celkového soupisu na předmětnou akci._x000D_
- Tato část soupisu prací vychází dle vyhlášky 169/2016 Sb. z následujících grafických a textových_x000D_
částí projektové dokumentace: IO 05-01a – Venkovní kanalizace splašková – I. část_x000D_
D2.051a-01 Technická zpráva IO-05-01a_x000D_
D2.051a-02 Situace – kanalizace – I. část_x000D_
D2.051a-03 Podélný profil přípojky splaškové kanalizace – I. část_x000D_
D2.051a-04 Vzorový řez uložení kanalizačního potrubí</t>
  </si>
  <si>
    <t>-1630243431</t>
  </si>
  <si>
    <t>-1953400731</t>
  </si>
  <si>
    <t>1201252354</t>
  </si>
  <si>
    <t>((1,28+1,80)/2*34)*0,5</t>
  </si>
  <si>
    <t>26,18*0,75 'Přepočtené koeficientem množství</t>
  </si>
  <si>
    <t>1466820838</t>
  </si>
  <si>
    <t>6,0*0,8*1,05</t>
  </si>
  <si>
    <t>5,04*0,4 'Přepočtené koeficientem množství</t>
  </si>
  <si>
    <t>163725207</t>
  </si>
  <si>
    <t>26,18*0,15 'Přepočtené koeficientem množství</t>
  </si>
  <si>
    <t>921909315</t>
  </si>
  <si>
    <t>3,927*0,5 'Přepočtené koeficientem množství</t>
  </si>
  <si>
    <t>1731410652</t>
  </si>
  <si>
    <t>5,04*0,3 'Přepočtené koeficientem množství</t>
  </si>
  <si>
    <t>-940583932</t>
  </si>
  <si>
    <t>1,512*0,5 'Přepočtené koeficientem množství</t>
  </si>
  <si>
    <t>1508193079</t>
  </si>
  <si>
    <t>26,18*0,1 'Přepočtené koeficientem množství</t>
  </si>
  <si>
    <t>-33035637</t>
  </si>
  <si>
    <t>2,618*0,5 'Přepočtené koeficientem množství</t>
  </si>
  <si>
    <t>1472014210</t>
  </si>
  <si>
    <t>-1101913729</t>
  </si>
  <si>
    <t>-1702933017</t>
  </si>
  <si>
    <t>19,635+3,927+2,618</t>
  </si>
  <si>
    <t>161101501</t>
  </si>
  <si>
    <t>Svislé přemístění výkopku nošením svisle do v 3 m v hornině tř. 1 až 4</t>
  </si>
  <si>
    <t>-234248271</t>
  </si>
  <si>
    <t>Svislé přemístění výkopku nošením bez naložení, avšak s vyprázdněním nádoby na hromady nebo do dopravního prostředku, na každých, třeba i započatých 3 m výšky z horniny tř. 1 až 4</t>
  </si>
  <si>
    <t>2,016+1,512+1,512</t>
  </si>
  <si>
    <t>2023388821</t>
  </si>
  <si>
    <t>1,7+6,8+0,48+1,248</t>
  </si>
  <si>
    <t>1177958327</t>
  </si>
  <si>
    <t>10,228*10 'Přepočtené koeficientem množství</t>
  </si>
  <si>
    <t>-1224115857</t>
  </si>
  <si>
    <t>-1528551649</t>
  </si>
  <si>
    <t>923723779</t>
  </si>
  <si>
    <t>10,228*2 'Přepočtené koeficientem množství</t>
  </si>
  <si>
    <t>-1664181211</t>
  </si>
  <si>
    <t>26,18+5,04 - 10,228</t>
  </si>
  <si>
    <t>1984220993</t>
  </si>
  <si>
    <t>34*0,5*0,40</t>
  </si>
  <si>
    <t>1003450598</t>
  </si>
  <si>
    <t>6,8*1,9 'Přepočtené koeficientem množství</t>
  </si>
  <si>
    <t>-1598823879</t>
  </si>
  <si>
    <t xml:space="preserve">34*0,5*0,1 </t>
  </si>
  <si>
    <t>-286835736</t>
  </si>
  <si>
    <t>1,7*1,9 'Přepočtené koeficientem množství</t>
  </si>
  <si>
    <t>-140103423</t>
  </si>
  <si>
    <t>6*0,8*0,1</t>
  </si>
  <si>
    <t>871251151</t>
  </si>
  <si>
    <t>Montáž potrubí z PE100 SDR 17 otevřený výkop svařovaných na tupo D 110 x 6,6 mm</t>
  </si>
  <si>
    <t>1054073261</t>
  </si>
  <si>
    <t>Montáž vodovodního potrubí z plastů v otevřeném výkopu z polyetylenu PE 100 svařovaných na tupo SDR 17/PN10 D 110 x 6,6 mm</t>
  </si>
  <si>
    <t>286135700</t>
  </si>
  <si>
    <t>potrubí dvouvrstvé PE100 RC, SDR17 110x6.6. L=100m</t>
  </si>
  <si>
    <t>-489254810</t>
  </si>
  <si>
    <t>potrubí dvouvrstvé PE100 RC , SDR17 110x6.6. L=100m</t>
  </si>
  <si>
    <t>39,5*1,05 'Přepočtené koeficientem množství</t>
  </si>
  <si>
    <t>-867957016</t>
  </si>
  <si>
    <t>elektrospojka SDR 17, PE 100, PN 16 d 110</t>
  </si>
  <si>
    <t>-869949664</t>
  </si>
  <si>
    <t>elektrozáslepka SDR17, PE100, PN 10, d 110</t>
  </si>
  <si>
    <t>217651203</t>
  </si>
  <si>
    <t>877261110</t>
  </si>
  <si>
    <t>Montáž elektrokolen 45° na potrubí z PE trub d 110</t>
  </si>
  <si>
    <t>-1740397963</t>
  </si>
  <si>
    <t>Montáž tvarovek na vodovodním plastovém potrubí z polyetylenu PE 100 elektrotvarovek SDR 11/PN16 kolen 22 st. nebo 45 st. d 110</t>
  </si>
  <si>
    <t>286149490</t>
  </si>
  <si>
    <t>elektrokoleno 45°, PE 100, PN 10, d 110</t>
  </si>
  <si>
    <t>-1156291705</t>
  </si>
  <si>
    <t>877261112</t>
  </si>
  <si>
    <t>Montáž elektrokolen 90° na potrubí z PE trub d 110</t>
  </si>
  <si>
    <t>1407772882</t>
  </si>
  <si>
    <t>Montáž tvarovek na vodovodním plastovém potrubí z polyetylenu PE 100 elektrotvarovek SDR 11/PN16 kolen 90 st. d 110</t>
  </si>
  <si>
    <t>286149370</t>
  </si>
  <si>
    <t>elektrokoleno 90°, PE 100, PN 10, d 110</t>
  </si>
  <si>
    <t>-1142642525</t>
  </si>
  <si>
    <t>1678298135</t>
  </si>
  <si>
    <t>2000600292</t>
  </si>
  <si>
    <t>899623161</t>
  </si>
  <si>
    <t>Obetonování potrubí nebo zdiva stok betonem prostým tř. C 20/25 v otevřeném výkopu</t>
  </si>
  <si>
    <t>1469608672</t>
  </si>
  <si>
    <t>Obetonování potrubí nebo zdiva stok betonem prostým v otevřeném výkopu, beton tř. C 20/25</t>
  </si>
  <si>
    <t>6*0,8*0,26</t>
  </si>
  <si>
    <t>89991911R</t>
  </si>
  <si>
    <t xml:space="preserve">Napojení tlakové kanalizace do stávající uklidňovací šachty </t>
  </si>
  <si>
    <t>-1368930083</t>
  </si>
  <si>
    <t xml:space="preserve">Napojení tlakové kanalizace do stávající uklidňovací šachty, vč. úpravy zaústění stávající tlakové kanalizace a utěsnění prostupů do šachty </t>
  </si>
  <si>
    <t>-2116051978</t>
  </si>
  <si>
    <t>-1744341947</t>
  </si>
  <si>
    <t>1530284598</t>
  </si>
  <si>
    <t>634682054</t>
  </si>
  <si>
    <t>1918145256</t>
  </si>
  <si>
    <t>IO-07A - EI. Slaboproud</t>
  </si>
  <si>
    <t>IO-07-01a - Přípojka sdělovacího vedení - I.část</t>
  </si>
  <si>
    <t>- U veškěrých dodávek a výrobků bude do ceny zahrnuta jejich montáž vč. dodávky potřebného kotvení, doplňkového materiálu, staveništní a mimo staveništní dopravy v případě že tyto činosti nejsou oceněny v samostatných položkách jednotlivých částí soupisu prací. U vybraných výrobků je nutné do ceny díla zahrnout zpracování dodavatelské případně výrobní dokumentace, dále výrobu prototypů, provádění baravného a materiálového vzorkování apod._x000D_
- Uchazeč o veřejnou zakázku je povinen při oceňování soutěžního SOUPISU PRACÍ ocenit veškeré položky uvedené v soupisech a provést kontrolu funkce aritmetických vzorců jednotlivých položkových SOUPISŮ ve vazbě na jednotlivé oddíly, rekapitulace a krycí listy._x000D_
- Kde není výslovně uvedeno, bude pracovní postup a technologie provádění stanovena oprávněnou osobou zhotovitele _x000D_
- Pro sestavení SOUPISU PRACÍ v podrobnostech vymezených vyhl. č. 169/2016Sb. byla použita v převážné míře cenová soustava ÚRS._x000D_
- V případě nejasností u některé z položek uváděných v supisu prací, kontaktuje uchazeč zadavatele._x000D_
- Vlastní položky, komplety, soubory a položky s vyšší cenou než dle ceníku jsou stanoveny na základě zkušeností projektanta z období 3 let a odpovídají situaci na trhu._x000D_
- Tento soupis prací je nedílnou součástí komplexního celkového soupisu na předmětnou akci._x000D_
- Tato část soupisu prací vychází dle vyhlášky 169/2016 Sb. z následujících grafických a textových_x000D_
částí projektové dokumentace: IO 07-01a – Přípojka sdělovacího vedení – I. část_x000D_
D2.07-08a - 01 Technická zpráva IO 07, IO 08 – I. část_x000D_
D2.07-08a - 02 Situace IO 07, IO 08 – I. část</t>
  </si>
  <si>
    <t xml:space="preserve">    743 - Elektromontáže - hrubá montáž</t>
  </si>
  <si>
    <t>743</t>
  </si>
  <si>
    <t>Elektromontáže - hrubá montáž</t>
  </si>
  <si>
    <t>74313111R3</t>
  </si>
  <si>
    <t>Poplatek za přípojku telefonního vedení společnosti CETIN (neoceňovat)</t>
  </si>
  <si>
    <t>-1276092065</t>
  </si>
  <si>
    <t xml:space="preserve">Poplatek za přípojku telefonního vedení společnosti CETIN
- bude realizováno na náklady investora na základě SOD o připojení se společností CETIN
</t>
  </si>
  <si>
    <t>74313111R5</t>
  </si>
  <si>
    <t>Náklady spojené se zajištěním přípojky telefonního vedení v majetku spol. CETIN</t>
  </si>
  <si>
    <t>1879303774</t>
  </si>
  <si>
    <t xml:space="preserve">Náklady spojené se zajištěním přípojky telefonního vedení v majetku spol. CETIN
- náklady spojené s koordinací prací při realizaci, případně další související činnosti </t>
  </si>
  <si>
    <t>IO-08A - Venkovní osvětlení</t>
  </si>
  <si>
    <t>IO-08-02a - Veřejné osvětlení - I.část</t>
  </si>
  <si>
    <t>- U veškěrých dodávek a výrobků bude do ceny zahrnuta jejich montáž vč. dodávky potřebného kotvení, doplňkového materiálu, staveništní a mimo staveništní dopravy v případě že tyto činosti nejsou oceněny v samostatných položkách jednotlivých částí soupisu prací. U vybraných výrobků je nutné do ceny díla zahrnout zpracování dodavatelské případně výrobní dokumentace, dále výrobu prototypů, provádění baravného a materiálového vzorkování apod._x000D_
- Uchazeč o veřejnou zakázku je povinen při oceňování soutěžního SOUPISU PRACÍ ocenit veškeré položky uvedené v soupisech a provést kontrolu funkce aritmetických vzorců jednotlivých položkových SOUPISŮ ve vazbě na jednotlivé oddíly, rekapitulace a krycí listy._x000D_
- Kde není výslovně uvedeno, bude pracovní postup a technologie provádění stanovena oprávněnou osobou zhotovitele _x000D_
- Pro sestavení SOUPISU PRACÍ v podrobnostech vymezených vyhl. č. 169/2016Sb. byla použita v převážné míře cenová soustava ÚRS._x000D_
- V případě nejasností u některé z položek uváděných v supisu prací, kontaktuje uchazeč zadavatele._x000D_
- Vlastní položky, komplety, soubory a položky s vyšší cenou než dle ceníku jsou stanoveny na základě zkušeností projektanta z období 3 let a odpovídají situaci na trhu._x000D_
- Tento soupis prací je nedílnou součástí komplexního celkového soupisu na předmětnou akci._x000D_
- Tato část soupisu prací vychází dle vyhlášky 169/2016 Sb. z následujících grafických a textových_x000D_
částí projektové dokumentace: IO 08-02a – Veřejné osvětlení – I. část_x000D_
D2.07-08a - 01 Technická zpráva IO 07, IO 08 – I. část_x000D_
D2.07-08a - 02 Situace IO 07, IO 08 – I. část</t>
  </si>
  <si>
    <t xml:space="preserve">    741 - Elektroinstalace - silnoproud</t>
  </si>
  <si>
    <t xml:space="preserve">    21-M - Elektromontáže</t>
  </si>
  <si>
    <t xml:space="preserve">    46-M - Zemní práce při extr.mont.pracích</t>
  </si>
  <si>
    <t>741</t>
  </si>
  <si>
    <t>Elektroinstalace - silnoproud</t>
  </si>
  <si>
    <t>741110302</t>
  </si>
  <si>
    <t>Montáž trubka ochranná do krabic plastová tuhá D přes 40 do 90 mm uložená pevně</t>
  </si>
  <si>
    <t>-388182164</t>
  </si>
  <si>
    <t>Montáž trubek ochranných s nasunutím nebo našroubováním do krabic plastových tuhých, uložených pevně, vnitřní D přes 40 do 90 mm</t>
  </si>
  <si>
    <t>10+30</t>
  </si>
  <si>
    <t>345713500</t>
  </si>
  <si>
    <t>trubka elektroinstalační ohebná, HDPE+LDPE KF 09040</t>
  </si>
  <si>
    <t>-467654373</t>
  </si>
  <si>
    <t>trubka elektroinstalační ohebná dvouplášťová korugovaná D 32/40 mm, HDPE+LDPE</t>
  </si>
  <si>
    <t>345713520</t>
  </si>
  <si>
    <t>trubka elektroinstalační ohebná, HDPE+LDPE KF 09063</t>
  </si>
  <si>
    <t>-2115419486</t>
  </si>
  <si>
    <t>trubka elektroinstalační ohebná dvouplášťová korugovaná D 52/63 mm, HDPE+LDPE</t>
  </si>
  <si>
    <t>741122231</t>
  </si>
  <si>
    <t>Montáž kabel Cu plný kulatý žíla 5x1,5 až 2,5 mm2 uložený volně (CYKY)</t>
  </si>
  <si>
    <t>719605220</t>
  </si>
  <si>
    <t>Montáž kabelů měděných bez ukončení uložených volně nebo v liště plných kulatých (CYKY) počtu a průřezu žil 5x1,5 až 2,5 mm2</t>
  </si>
  <si>
    <t>341110940</t>
  </si>
  <si>
    <t>kabel silový s Cu jádrem CYKY 5x2,5 mm2</t>
  </si>
  <si>
    <t>2114881684</t>
  </si>
  <si>
    <t>25+135</t>
  </si>
  <si>
    <t>741132145</t>
  </si>
  <si>
    <t>Ukončení kabelů 5x1,5 až 4 mm2 smršťovací záklopkou nebo páskem bez letování</t>
  </si>
  <si>
    <t>-432398352</t>
  </si>
  <si>
    <t>Ukončení kabelů smršťovací záklopkou nebo páskou se zapojením bez letování, počtu a průřezu žil 5x1,5 až 4 mm2</t>
  </si>
  <si>
    <t>74313111R</t>
  </si>
  <si>
    <t>Ukončení chráničky - zapěnění /D+M/</t>
  </si>
  <si>
    <t>-1912132750</t>
  </si>
  <si>
    <t>3457136VD2</t>
  </si>
  <si>
    <t>Koncovka chráničky pro ukončení trasování</t>
  </si>
  <si>
    <t>1616093751</t>
  </si>
  <si>
    <t>231701400</t>
  </si>
  <si>
    <t>pěna montážní polyuretanová 750 ml</t>
  </si>
  <si>
    <t>-423335642</t>
  </si>
  <si>
    <t>46053118R1</t>
  </si>
  <si>
    <t>Osazení betonové skruže průměru 1000mm, výšky 1000mm na terén včetně víka</t>
  </si>
  <si>
    <t>-2131316002</t>
  </si>
  <si>
    <t>Osazení betonové skruže průměru 1000mm, výšky 1000mm na terén 
včetně betonového půleného víka</t>
  </si>
  <si>
    <t>592251020</t>
  </si>
  <si>
    <t>dílec betonový pro studny 1000x1000 D100x100x9 cm</t>
  </si>
  <si>
    <t>-1252420358</t>
  </si>
  <si>
    <t>dílec betonový pro studny D100x100x9 cm</t>
  </si>
  <si>
    <t>592257130</t>
  </si>
  <si>
    <t>deska betonová zákrytová pro studny, šachty a jímky 1000/RP D130x7,5 cm</t>
  </si>
  <si>
    <t>-1594576195</t>
  </si>
  <si>
    <t>deska betonová zákrytová pro studny, šachty a jímky D130x7,5 cm</t>
  </si>
  <si>
    <t>741410041</t>
  </si>
  <si>
    <t>Montáž vodič uzemňovací drát nebo lano D do 10 mm v městské zástavbě</t>
  </si>
  <si>
    <t>1580763030</t>
  </si>
  <si>
    <t>Montáž uzemňovacího vedení s upevněním, propojením a připojením pomocí svorek v zemi s izolací spojů drátu nebo lana D do 10 mm v městské zástavbě</t>
  </si>
  <si>
    <t>341421620</t>
  </si>
  <si>
    <t>vodič silový s Cu jádrem CYA H07 V-K 50 mm2</t>
  </si>
  <si>
    <t>851655513</t>
  </si>
  <si>
    <t>Vodiče izolované s měděným jádrem CYA, H07 V-K pro 450/750V H07V-K 50 CR</t>
  </si>
  <si>
    <t>741420021</t>
  </si>
  <si>
    <t>Montáž svorka hromosvodná se 2 šrouby</t>
  </si>
  <si>
    <t>1239707138</t>
  </si>
  <si>
    <t>Montáž hromosvodného vedení svorek se 2 šrouby</t>
  </si>
  <si>
    <t>354418950</t>
  </si>
  <si>
    <t>svorka připojovací SP1 k připojení kovových částí</t>
  </si>
  <si>
    <t>-1950196851</t>
  </si>
  <si>
    <t>součásti pro hromosvody a uzemňování svorky FeZn připojovací, ČSN  35 7633 SP 1   k připojení kovových částí</t>
  </si>
  <si>
    <t>016</t>
  </si>
  <si>
    <t>Pomocný elektroinstalační materiál</t>
  </si>
  <si>
    <t>-599975082</t>
  </si>
  <si>
    <t>741810001</t>
  </si>
  <si>
    <t>Celková prohlídka elektrického rozvodu a zařízení do 100 000,- Kč</t>
  </si>
  <si>
    <t>1732787719</t>
  </si>
  <si>
    <t>Zkoušky a prohlídky elektrických rozvodů a zařízení celková prohlídka a vyhotovení revizní zprávy pro objem montážních prací do 100 tis. Kč</t>
  </si>
  <si>
    <t>21-M</t>
  </si>
  <si>
    <t>Elektromontáže</t>
  </si>
  <si>
    <t>0155</t>
  </si>
  <si>
    <t>Úpravy stávající elektroinstalace, demontáže a zpětné montáže</t>
  </si>
  <si>
    <t>hod</t>
  </si>
  <si>
    <t>979452138</t>
  </si>
  <si>
    <t>VL7</t>
  </si>
  <si>
    <t>Práce ve stávajícím rozvaděči VO na sloupu</t>
  </si>
  <si>
    <t>-807862104</t>
  </si>
  <si>
    <t>Práce ve stávajícím rozvaděči VO na sloupu
- připojení ovládání VO obce nového napojovacího bodu na stávajícím sloupu VO</t>
  </si>
  <si>
    <t>46-M</t>
  </si>
  <si>
    <t>Zemní práce při extr.mont.pracích</t>
  </si>
  <si>
    <t>460010022</t>
  </si>
  <si>
    <t>Vytyčení trasy vedení kabelového podzemního podél silnice</t>
  </si>
  <si>
    <t>km</t>
  </si>
  <si>
    <t>-1116749373</t>
  </si>
  <si>
    <t>Vytyčení trasy vedení kabelového (podzemního) podél silnice</t>
  </si>
  <si>
    <t>460150292</t>
  </si>
  <si>
    <t>Hloubení kabelových zapažených i nezapažených rýh ručně š 50 cm, hl 110 cm, v hornině tř 1 a 2</t>
  </si>
  <si>
    <t>-530124895</t>
  </si>
  <si>
    <t>Hloubení zapažených i nezapažených kabelových rýh ručně včetně urovnání dna s přemístěním výkopku do vzdálenosti 3 m od okraje jámy nebo naložením na dopravní prostředek šířky 50 cm, hloubky 110 cm, v hornině třídy 1 a 2</t>
  </si>
  <si>
    <t>75% horniny třídy 1 a 2</t>
  </si>
  <si>
    <t>(15*1,2*0,5)*0,75</t>
  </si>
  <si>
    <t>460150293</t>
  </si>
  <si>
    <t>Hloubení kabelových zapažených i nezapažených rýh ručně š 50 cm, hl 110 cm, v hornině tř 3</t>
  </si>
  <si>
    <t>-1307200745</t>
  </si>
  <si>
    <t>Hloubení zapažených i nezapažených kabelových rýh ručně včetně urovnání dna s přemístěním výkopku do vzdálenosti 3 m od okraje jámy nebo naložením na dopravní prostředek šířky 50 cm, hloubky 110 cm, v hornině třídy 3</t>
  </si>
  <si>
    <t>15% horniny třídy 3</t>
  </si>
  <si>
    <t>(15*1,2*0,5)*0,15</t>
  </si>
  <si>
    <t>460150294</t>
  </si>
  <si>
    <t>Hloubení kabelových zapažených i nezapažených rýh ručně š 50 cm, hl 110 cm, v hornině tř 4</t>
  </si>
  <si>
    <t>591767206</t>
  </si>
  <si>
    <t>Hloubení zapažených i nezapažených kabelových rýh ručně včetně urovnání dna s přemístěním výkopku do vzdálenosti 3 m od okraje jámy nebo naložením na dopravní prostředek šířky 50 cm, hloubky 110 cm, v hornině třídy 4</t>
  </si>
  <si>
    <t>10% horniny třídy 4</t>
  </si>
  <si>
    <t>(15*1,2*0,5)*0,1</t>
  </si>
  <si>
    <t>460201602</t>
  </si>
  <si>
    <t>Hloubení kabelových nezapažených rýh jakýchkoli rozměrů strojně v hornině tř 1 a 2</t>
  </si>
  <si>
    <t>714478491</t>
  </si>
  <si>
    <t>Hloubení nezapažených kabelových rýh strojně s přemístěním výkopku do vzdálenosti 3 m od okraje jámy nebo naložením na dopravní prostředek jakýchkoli rozměrů, v hornině třídy 1 a 2</t>
  </si>
  <si>
    <t>(10*1,2*0,5)*0,75</t>
  </si>
  <si>
    <t>460201603</t>
  </si>
  <si>
    <t>Hloubení kabelových nezapažených rýh jakýchkoli rozměrů strojně v hornině tř 3</t>
  </si>
  <si>
    <t>2074804608</t>
  </si>
  <si>
    <t>Hloubení nezapažených kabelových rýh strojně s přemístěním výkopku do vzdálenosti 3 m od okraje jámy nebo naložením na dopravní prostředek jakýchkoli rozměrů, v hornině třídy 3</t>
  </si>
  <si>
    <t>(10*1,2*0,5)*0,15</t>
  </si>
  <si>
    <t>460201604</t>
  </si>
  <si>
    <t>Hloubení kabelových nezapažených rýh jakýchkoli rozměrů strojně v hornině tř 4</t>
  </si>
  <si>
    <t>1176732306</t>
  </si>
  <si>
    <t>Hloubení nezapažených kabelových rýh strojně s přemístěním výkopku do vzdálenosti 3 m od okraje jámy nebo naložením na dopravní prostředek jakýchkoli rozměrů, v hornině třídy 4</t>
  </si>
  <si>
    <t>(10*1,2*0,5)*0,1</t>
  </si>
  <si>
    <t>460421101</t>
  </si>
  <si>
    <t>Lože kabelů z písku nebo štěrkopísku tl 10 cm nad kabel, bez zakrytí, šířky lože do 65 cm</t>
  </si>
  <si>
    <t>939402583</t>
  </si>
  <si>
    <t>Kabelové lože včetně podsypu, zhutnění a urovnání povrchu z písku nebo štěrkopísku tloušťky 10 cm nad kabel bez zakrytí, šířky do 65 cm</t>
  </si>
  <si>
    <t>2*25</t>
  </si>
  <si>
    <t>460490014</t>
  </si>
  <si>
    <t>Krytí kabelů výstražnou fólií šířky 40 cm</t>
  </si>
  <si>
    <t>-840566952</t>
  </si>
  <si>
    <t>693113110</t>
  </si>
  <si>
    <t>výstražná fólie z polyethylenu šíře 33 cm s potiskem</t>
  </si>
  <si>
    <t>126003981</t>
  </si>
  <si>
    <t>pás varovný plný PE  šíře 33 cm s potiskem</t>
  </si>
  <si>
    <t>460560274</t>
  </si>
  <si>
    <t>Zásyp rýh ručně šířky 50 cm, hloubky 90 cm, z horniny třídy 4</t>
  </si>
  <si>
    <t>11308914</t>
  </si>
  <si>
    <t>Zásyp kabelových rýh ručně včetně zhutnění a uložení výkopku do vrstev a urovnání povrchu šířky 50 cm hloubky 90 cm, v hornině třídy 4</t>
  </si>
  <si>
    <t>460561801</t>
  </si>
  <si>
    <t>Zásyp rýh nebo jam strojně bez zhutnění ve volném terénu</t>
  </si>
  <si>
    <t>1196720208</t>
  </si>
  <si>
    <t>Zásyp kabelových rýh strojně bez zhutnění ve volném terénu</t>
  </si>
  <si>
    <t>(10*0,9*0,5)</t>
  </si>
  <si>
    <t>460620014</t>
  </si>
  <si>
    <t>Provizorní úprava terénu se zhutněním, v hornině tř 4</t>
  </si>
  <si>
    <t>580304516</t>
  </si>
  <si>
    <t>Úprava terénu provizorní úprava terénu včetně odkopání drobných nerovností a zásypu prohlubní se zhutněním, v hornině třídy 4</t>
  </si>
  <si>
    <t>25*0,7</t>
  </si>
  <si>
    <t>460600023</t>
  </si>
  <si>
    <t>Vodorovné přemístění horniny jakékoliv třídy do 1000 m</t>
  </si>
  <si>
    <t>1825177937</t>
  </si>
  <si>
    <t>Přemístění (odvoz) horniny, suti a vybouraných hmot vodorovné přemístění horniny včetně složení, bez naložení a rozprostření jakékoliv třídy, na vzdálenost přes 500 do 1000 m</t>
  </si>
  <si>
    <t>25*0,2*0,5</t>
  </si>
  <si>
    <t>460600031</t>
  </si>
  <si>
    <t>Příplatek k vodorovnému přemístění horniny za každých dalších 1000 m</t>
  </si>
  <si>
    <t>506062576</t>
  </si>
  <si>
    <t>Přemístění (odvoz) horniny, suti a vybouraných hmot vodorovné přemístění horniny včetně složení, bez naložení a rozprostření jakékoliv třídy, na vzdálenost Příplatek k ceně -0023 za každých dalších i započatých 1000 m</t>
  </si>
  <si>
    <t>2,5*19 'Přepočtené koeficientem množství</t>
  </si>
  <si>
    <t>1905333148</t>
  </si>
  <si>
    <t>-1886152551</t>
  </si>
  <si>
    <t>(25*0,2*0,5)*2,1</t>
  </si>
  <si>
    <t>Struktura údajů, formát souboru a metodika pro zpracování</t>
  </si>
  <si>
    <t>Struktura</t>
  </si>
  <si>
    <t>Soubor je složen ze záložky Rekapitulace stavby a záložek s názvem soupisu prací pro jednotlivé objekty ve formátu XLSX. Každá ze záložek přitom obsahuje</t>
  </si>
  <si>
    <t>ještě samostatné sestavy vymezené orámovaním a nadpisem sestavy.</t>
  </si>
  <si>
    <r>
      <rPr>
        <i/>
        <sz val="9"/>
        <rFont val="Trebuchet MS"/>
        <charset val="238"/>
      </rPr>
      <t xml:space="preserve">Rekapitulace stavby </t>
    </r>
    <r>
      <rPr>
        <sz val="9"/>
        <rFont val="Trebuchet MS"/>
        <charset val="238"/>
      </rPr>
      <t>obsahuje sestavu Rekapitulace stavby a Rekapitulace objektů stavby a soupisů prací.</t>
    </r>
  </si>
  <si>
    <r>
      <rPr>
        <sz val="8"/>
        <rFont val="Trebuchet MS"/>
        <charset val="238"/>
      </rPr>
      <t xml:space="preserve">V sestavě </t>
    </r>
    <r>
      <rPr>
        <b/>
        <sz val="9"/>
        <rFont val="Trebuchet MS"/>
        <charset val="238"/>
      </rPr>
      <t>Rekapitulace stavby</t>
    </r>
    <r>
      <rPr>
        <sz val="9"/>
        <rFont val="Trebuchet MS"/>
        <charset val="238"/>
      </rPr>
      <t xml:space="preserve"> jsou uvedeny informace identifikující předmět veřejné zakázky na stavební práce, KSO, CC-CZ, CZ-CPV, CZ-CPA a rekapitulaci </t>
    </r>
  </si>
  <si>
    <t>celkové nabídkové ceny uchazeče.</t>
  </si>
  <si>
    <r>
      <rPr>
        <sz val="8"/>
        <rFont val="Trebuchet MS"/>
        <charset val="238"/>
      </rPr>
      <t xml:space="preserve">V sestavě </t>
    </r>
    <r>
      <rPr>
        <b/>
        <sz val="9"/>
        <rFont val="Trebuchet MS"/>
        <charset val="238"/>
      </rPr>
      <t>Rekapitulace objektů stavby a soupisů prací</t>
    </r>
    <r>
      <rPr>
        <sz val="9"/>
        <rFont val="Trebuchet MS"/>
        <charset val="238"/>
      </rPr>
      <t xml:space="preserve"> je uvedena rekapitulace stavebních objektů, inženýrských objektů, provozních souborů,</t>
    </r>
  </si>
  <si>
    <t>vedlejších a ostatních nákladů a ostatních nákladů s rekapitulací nabídkové ceny za jednotlivé soupisy prací. Na základě údaje Typ je možné</t>
  </si>
  <si>
    <t>identifikovat, zda se jedná o objekt nebo soupis prací pro daný objekt:</t>
  </si>
  <si>
    <t>STA</t>
  </si>
  <si>
    <t>Stavební objekt pozemní</t>
  </si>
  <si>
    <t>Stavební objekt inženýrský</t>
  </si>
  <si>
    <t>PRO</t>
  </si>
  <si>
    <t>Provozní soubor</t>
  </si>
  <si>
    <t>Soupis prací pro daný typ objektu</t>
  </si>
  <si>
    <r>
      <rPr>
        <i/>
        <sz val="9"/>
        <rFont val="Trebuchet MS"/>
        <charset val="238"/>
      </rPr>
      <t xml:space="preserve">Soupis prací </t>
    </r>
    <r>
      <rPr>
        <sz val="9"/>
        <rFont val="Trebuchet MS"/>
        <charset val="238"/>
      </rPr>
      <t>pro jednotlivé objekty obsahuje sestavy Krycí list soupisu, Rekapitulace členění soupisu prací, Soupis prací. Za soupis prací může být považován</t>
    </r>
  </si>
  <si>
    <t>i objekt stavby v případě, že neobsahuje podřízenou zakázku.</t>
  </si>
  <si>
    <r>
      <rPr>
        <b/>
        <sz val="9"/>
        <rFont val="Trebuchet MS"/>
        <charset val="238"/>
      </rPr>
      <t>Krycí list soupisu</t>
    </r>
    <r>
      <rPr>
        <sz val="9"/>
        <rFont val="Trebuchet MS"/>
        <charset val="238"/>
      </rPr>
      <t xml:space="preserve"> obsahuje rekapitulaci informací o předmětu veřejné zakázky ze sestavy Rekapitulace stavby, informaci o zařazení objektu do KSO, </t>
    </r>
  </si>
  <si>
    <t>CC-CZ, CZ-CPV, CZ-CPA a rekapitulaci celkové nabídkové ceny uchazeče za aktuální soupis prací.</t>
  </si>
  <si>
    <r>
      <rPr>
        <b/>
        <sz val="9"/>
        <rFont val="Trebuchet MS"/>
        <charset val="238"/>
      </rPr>
      <t>Rekapitulace členění soupisu prací</t>
    </r>
    <r>
      <rPr>
        <sz val="9"/>
        <rFont val="Trebuchet MS"/>
        <charset val="238"/>
      </rPr>
      <t xml:space="preserve"> obsahuje rekapitulaci soupisu prací ve všech úrovních členění soupisu tak, jak byla tato členění použita (např. </t>
    </r>
  </si>
  <si>
    <t>stavební díly, funkční díly, případně jiné členění) s rekapitulací nabídkové ceny.</t>
  </si>
  <si>
    <r>
      <rPr>
        <b/>
        <sz val="9"/>
        <rFont val="Trebuchet MS"/>
        <charset val="238"/>
      </rPr>
      <t xml:space="preserve">Soupis prací </t>
    </r>
    <r>
      <rPr>
        <sz val="9"/>
        <rFont val="Trebuchet MS"/>
        <charset val="238"/>
      </rPr>
      <t>obsahuje položky veškerých stavebních nebo montážních prací, dodávek materiálů a služeb nezbytných pro zhotovení stavebního objektu,</t>
    </r>
  </si>
  <si>
    <t>inženýrského objektu, provozního souboru, vedlejších a ostatních nákladů.</t>
  </si>
  <si>
    <t>Pro položky soupisu prací se zobrazují následující informace:</t>
  </si>
  <si>
    <t>Pořadové číslo položky v aktuálním soupisu</t>
  </si>
  <si>
    <t>TYP</t>
  </si>
  <si>
    <t>Typ položky: K - konstrukce, M - materiál, PP - plný popis, PSC - poznámka k souboru cen,  P - poznámka k položce, VV - výkaz výměr</t>
  </si>
  <si>
    <t>Kód položky</t>
  </si>
  <si>
    <t>Zkrácený popis položky</t>
  </si>
  <si>
    <t>Měrná jednotka položky</t>
  </si>
  <si>
    <t>Množství v měrné jednotce</t>
  </si>
  <si>
    <t>J.cena</t>
  </si>
  <si>
    <t xml:space="preserve">Jednotková cena položky. Zadaní může obsahovat namísto J.ceny sloupce J.materiál a J.montáž, jejichž součet definuje </t>
  </si>
  <si>
    <t>J.cenu položky.</t>
  </si>
  <si>
    <t xml:space="preserve">Cena celkem </t>
  </si>
  <si>
    <t>Celková cena položky daná jako součin množství a j.ceny</t>
  </si>
  <si>
    <t>Příslušnost položky do cenové soustavy</t>
  </si>
  <si>
    <t>Ke každé položce soupisu prací se na samostatných řádcích může zobrazovat:</t>
  </si>
  <si>
    <t>Plný popis položky</t>
  </si>
  <si>
    <t>Poznámka k souboru cen a poznámka zadavatele</t>
  </si>
  <si>
    <t>Výkaz výměr</t>
  </si>
  <si>
    <t>Pokud je k řádku výkazu výměr evidovaný údaj ve sloupci Kód, jedná se o definovaný odkaz, na který se může odvolávat výkaz výměr z jiné položky.</t>
  </si>
  <si>
    <t xml:space="preserve">Metodika pro zpracování </t>
  </si>
  <si>
    <t>Jednotlivé sestavy jsou v souboru provázány. Editovatelné pole jsou zvýrazněny žlutým podbarvením, ostatní pole neslouží k editaci a nesmí být jakkoliv</t>
  </si>
  <si>
    <t>modifikovány.</t>
  </si>
  <si>
    <t xml:space="preserve">Uchazeč je pro podání nabídky povinen vyplnit žlutě podbarvená pole: </t>
  </si>
  <si>
    <t xml:space="preserve">Pole Uchazeč v sestavě Rekapitulace stavby - zde uchazeč vyplní svůj název (název subjektu) </t>
  </si>
  <si>
    <t>Pole IČ a DIČ v sestavě Rekapitulace stavby - zde uchazeč vyplní svoje IČ a DIČ</t>
  </si>
  <si>
    <t>Datum v sestavě Rekapitulace stavby - zde uchazeč vyplní datum vytvoření nabídky</t>
  </si>
  <si>
    <t>J.cena = jednotková cena v sestavě Soupis prací o maximálním počtu desetinných míst uvedených v poli</t>
  </si>
  <si>
    <t>- pokud sestavy soupisů prací obsahují pole J.cena, musí být všechna tato pole vyplněna nenulovými kladnými číslicemi</t>
  </si>
  <si>
    <t>Poznámka - nepovinný údaj pro položku soupisu</t>
  </si>
  <si>
    <t>V případě, že sestavy soupisů prací neobsahují pole J.cena, potom ve všech soupisech prací obsahují pole:</t>
  </si>
  <si>
    <t xml:space="preserve"> - J.materiál - jednotková cena materiálu </t>
  </si>
  <si>
    <t xml:space="preserve"> - J.montáž - jednotková cena montáže</t>
  </si>
  <si>
    <t>Uchazeč je v tomto případě povinen vyplnit všechna pole J.materiál a pole J.montáž nenulovými kladnými číslicemi. V případech, kdy položka</t>
  </si>
  <si>
    <t>neobsahuje žádný materiál je přípustné, aby pole J.materiál bylo vyplněno nulou. V případech, kdy položka neobsahuje žádnou montáž je přípustné,</t>
  </si>
  <si>
    <t>aby pole J.montáž bylo vyplněno nulou. Není však přípustné, aby obě pole - J.materiál, J.Montáž byly u jedné položky vyplněny nulou.</t>
  </si>
  <si>
    <t>Název</t>
  </si>
  <si>
    <t>Povinný</t>
  </si>
  <si>
    <t>Max. počet</t>
  </si>
  <si>
    <t>atributu</t>
  </si>
  <si>
    <t>(A/N)</t>
  </si>
  <si>
    <t>znaků</t>
  </si>
  <si>
    <t>A</t>
  </si>
  <si>
    <t>Kód stavby</t>
  </si>
  <si>
    <t>String</t>
  </si>
  <si>
    <t>Stavba</t>
  </si>
  <si>
    <t>Název stavby</t>
  </si>
  <si>
    <t>Místo</t>
  </si>
  <si>
    <t>N</t>
  </si>
  <si>
    <t>Místo stavby</t>
  </si>
  <si>
    <t>Datum</t>
  </si>
  <si>
    <t>Datum vykonaného exportu</t>
  </si>
  <si>
    <t>Date</t>
  </si>
  <si>
    <t>KSO</t>
  </si>
  <si>
    <t>Klasifikace stavebního objektu</t>
  </si>
  <si>
    <t>CC-CZ</t>
  </si>
  <si>
    <t>Klasifikace stavbeních děl</t>
  </si>
  <si>
    <t>CZ-CPV</t>
  </si>
  <si>
    <t>Společný slovník pro veřejné zakázky</t>
  </si>
  <si>
    <t>CZ-CPA</t>
  </si>
  <si>
    <t>Klasifikace produkce podle činností</t>
  </si>
  <si>
    <t>Zadavatel</t>
  </si>
  <si>
    <t>Zadavatel zadaní</t>
  </si>
  <si>
    <t>IČ</t>
  </si>
  <si>
    <t>IČ zadavatele zadaní</t>
  </si>
  <si>
    <t>DIČ</t>
  </si>
  <si>
    <t>DIČ zadavatele zadaní</t>
  </si>
  <si>
    <t>Uchazeč</t>
  </si>
  <si>
    <t>Uchazeč veřejné zakázky</t>
  </si>
  <si>
    <t>Projektant</t>
  </si>
  <si>
    <t>Poznámka k zadání</t>
  </si>
  <si>
    <t>Sazba DPH</t>
  </si>
  <si>
    <t>Rekapitulace sazeb DPH u položek soupisů</t>
  </si>
  <si>
    <t>eGSazbaDph</t>
  </si>
  <si>
    <t>Základna DPH</t>
  </si>
  <si>
    <t>Základna DPH určena součtem celkové ceny z položek soupisů</t>
  </si>
  <si>
    <t>Double</t>
  </si>
  <si>
    <t>Hodnota DPH</t>
  </si>
  <si>
    <t>Celková cena bez DPH za celou stavbu. Sčítává se ze všech listů.</t>
  </si>
  <si>
    <t>Celková cena s DPH za celou stavbu</t>
  </si>
  <si>
    <t>Rekapitulace objektů stavby a soupisů prací</t>
  </si>
  <si>
    <t>Přebírá se z Rekapitulace stavby</t>
  </si>
  <si>
    <t>Kód objektu</t>
  </si>
  <si>
    <t>Objektu, Soupis prací</t>
  </si>
  <si>
    <t>Název objektu</t>
  </si>
  <si>
    <t>Cena bez DPH za daný objekt</t>
  </si>
  <si>
    <t>Cena spolu s DPH za daný objekt</t>
  </si>
  <si>
    <t>Typ zakázky</t>
  </si>
  <si>
    <t>eGTypZakazky</t>
  </si>
  <si>
    <t>Krycí list soupisu</t>
  </si>
  <si>
    <t>Objekt</t>
  </si>
  <si>
    <t>Kód a název objektu</t>
  </si>
  <si>
    <t>20 + 120</t>
  </si>
  <si>
    <t>Kód a název soupisu</t>
  </si>
  <si>
    <t>Poznámka k soupisu prací</t>
  </si>
  <si>
    <t>Rekapitulace sazeb DPH na položkách aktuálního soupisu</t>
  </si>
  <si>
    <t>Základna DPH určena součtem celkové ceny z položek aktuálního soupisu</t>
  </si>
  <si>
    <t>Cena bez DPH za daný soupis</t>
  </si>
  <si>
    <t>Cena s DPH</t>
  </si>
  <si>
    <t>Cena s DPH za daný soupis</t>
  </si>
  <si>
    <t>Rekapitulace členění soupisu prací</t>
  </si>
  <si>
    <t>Kód a název objektu, přebírá se z Krycího listu soupisu</t>
  </si>
  <si>
    <t>Kód a název objektu, přebírá se z Krycího listu soupisu</t>
  </si>
  <si>
    <t>Kód a název dílu ze soupisu</t>
  </si>
  <si>
    <t>20 + 100</t>
  </si>
  <si>
    <t>Cena celkem</t>
  </si>
  <si>
    <t>Cena celkem za díl ze soupisu</t>
  </si>
  <si>
    <t>Soupis prací</t>
  </si>
  <si>
    <t>Přebírá se z Krycího listu soupisu</t>
  </si>
  <si>
    <t>Pořadové číslo položky soupisu</t>
  </si>
  <si>
    <t>Long</t>
  </si>
  <si>
    <t>Typ položky soupisu</t>
  </si>
  <si>
    <t>eGTypPolozky</t>
  </si>
  <si>
    <t>Kód položky ze soupisu</t>
  </si>
  <si>
    <t>Popis položky ze soupisu</t>
  </si>
  <si>
    <t>Množství položky soupisu</t>
  </si>
  <si>
    <t>J.Cena</t>
  </si>
  <si>
    <t>Jednotková cena položky</t>
  </si>
  <si>
    <t>Cena celkem vyčíslena jako J.Cena * Množství</t>
  </si>
  <si>
    <t>Zařazení položky do cenové soustavy</t>
  </si>
  <si>
    <t>p</t>
  </si>
  <si>
    <t>Poznámka položky ze soupisu</t>
  </si>
  <si>
    <t>Memo</t>
  </si>
  <si>
    <t>psc</t>
  </si>
  <si>
    <t>Poznámka k souboru cen ze soupisu</t>
  </si>
  <si>
    <t>pp</t>
  </si>
  <si>
    <t>Plný popis položky ze soupisu</t>
  </si>
  <si>
    <t>vv</t>
  </si>
  <si>
    <t>Výkaz výměr (figura, výraz, výměra) ze soupisu</t>
  </si>
  <si>
    <t>Text,Text,Double</t>
  </si>
  <si>
    <t>20, 150</t>
  </si>
  <si>
    <t>Sazba DPH pro položku</t>
  </si>
  <si>
    <t>eGSazbaDPH</t>
  </si>
  <si>
    <t>Hmotnost</t>
  </si>
  <si>
    <t>Hmotnost položky ze soupisu</t>
  </si>
  <si>
    <t>Suť</t>
  </si>
  <si>
    <t>Suť položky ze soupisu</t>
  </si>
  <si>
    <t>Nh</t>
  </si>
  <si>
    <t>Normohodiny položky ze soupisu</t>
  </si>
  <si>
    <t>Datová věta</t>
  </si>
  <si>
    <t>Typ věty</t>
  </si>
  <si>
    <t>Hodnota</t>
  </si>
  <si>
    <t>Význam</t>
  </si>
  <si>
    <t>Základní sazba DPH</t>
  </si>
  <si>
    <t>Snížená sazba DPH</t>
  </si>
  <si>
    <t>Nulová sazba DPH</t>
  </si>
  <si>
    <t>Základní sazba DPH přenesená</t>
  </si>
  <si>
    <t>Snížená sazba DPH přenesená</t>
  </si>
  <si>
    <t>Stavební objekt</t>
  </si>
  <si>
    <t>Inženýrský objekt</t>
  </si>
  <si>
    <t>Ostatní náklady</t>
  </si>
  <si>
    <t>Položka typu HSV</t>
  </si>
  <si>
    <t>Položka typu PSV</t>
  </si>
  <si>
    <t>Položka typu M</t>
  </si>
  <si>
    <t>Položka typu 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</si>
</sst>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%"/>
    <numFmt numFmtId="165" formatCode="dd\.mm\.yyyy"/>
    <numFmt numFmtId="166" formatCode="#,##0.00000"/>
    <numFmt numFmtId="167" formatCode="#,##0.000"/>
  </numFmts>
  <fonts count="50">
    <font>
      <sz val="8"/>
      <name val="Trebuchet MS"/>
      <family val="2"/>
    </font>
    <font>
      <sz val="8"/>
      <color rgb="FF969696"/>
      <name val="Trebuchet MS"/>
    </font>
    <font>
      <sz val="9"/>
      <name val="Trebuchet MS"/>
    </font>
    <font>
      <b/>
      <sz val="12"/>
      <name val="Trebuchet MS"/>
    </font>
    <font>
      <sz val="11"/>
      <name val="Trebuchet MS"/>
    </font>
    <font>
      <sz val="10"/>
      <name val="Trebuchet MS"/>
    </font>
    <font>
      <sz val="12"/>
      <color rgb="FF003366"/>
      <name val="Trebuchet MS"/>
    </font>
    <font>
      <sz val="10"/>
      <color rgb="FF003366"/>
      <name val="Trebuchet MS"/>
    </font>
    <font>
      <sz val="8"/>
      <color rgb="FF003366"/>
      <name val="Trebuchet MS"/>
    </font>
    <font>
      <sz val="8"/>
      <color rgb="FF505050"/>
      <name val="Trebuchet MS"/>
    </font>
    <font>
      <sz val="8"/>
      <color rgb="FF800080"/>
      <name val="Trebuchet MS"/>
    </font>
    <font>
      <sz val="8"/>
      <name val="Trebuchet MS"/>
      <charset val="238"/>
    </font>
    <font>
      <sz val="8"/>
      <color rgb="FFFAE682"/>
      <name val="Trebuchet MS"/>
    </font>
    <font>
      <sz val="10"/>
      <color rgb="FF960000"/>
      <name val="Trebuchet MS"/>
    </font>
    <font>
      <u/>
      <sz val="10"/>
      <color theme="10"/>
      <name val="Trebuchet MS"/>
    </font>
    <font>
      <sz val="8"/>
      <color rgb="FF3366FF"/>
      <name val="Trebuchet MS"/>
    </font>
    <font>
      <b/>
      <sz val="16"/>
      <name val="Trebuchet MS"/>
    </font>
    <font>
      <b/>
      <sz val="12"/>
      <color rgb="FF969696"/>
      <name val="Trebuchet MS"/>
    </font>
    <font>
      <sz val="9"/>
      <color rgb="FF969696"/>
      <name val="Trebuchet MS"/>
    </font>
    <font>
      <b/>
      <sz val="8"/>
      <color rgb="FF969696"/>
      <name val="Trebuchet MS"/>
    </font>
    <font>
      <b/>
      <sz val="10"/>
      <name val="Trebuchet MS"/>
    </font>
    <font>
      <b/>
      <sz val="9"/>
      <name val="Trebuchet MS"/>
    </font>
    <font>
      <sz val="12"/>
      <color rgb="FF969696"/>
      <name val="Trebuchet MS"/>
    </font>
    <font>
      <b/>
      <sz val="12"/>
      <color rgb="FF960000"/>
      <name val="Trebuchet MS"/>
    </font>
    <font>
      <sz val="12"/>
      <name val="Trebuchet MS"/>
    </font>
    <font>
      <b/>
      <sz val="11"/>
      <color rgb="FF003366"/>
      <name val="Trebuchet MS"/>
    </font>
    <font>
      <sz val="11"/>
      <color rgb="FF003366"/>
      <name val="Trebuchet MS"/>
    </font>
    <font>
      <b/>
      <sz val="11"/>
      <name val="Trebuchet MS"/>
    </font>
    <font>
      <sz val="11"/>
      <color rgb="FF969696"/>
      <name val="Trebuchet MS"/>
    </font>
    <font>
      <sz val="18"/>
      <color theme="10"/>
      <name val="Wingdings 2"/>
    </font>
    <font>
      <b/>
      <sz val="10"/>
      <color rgb="FF003366"/>
      <name val="Trebuchet MS"/>
    </font>
    <font>
      <sz val="10"/>
      <color rgb="FF969696"/>
      <name val="Trebuchet MS"/>
    </font>
    <font>
      <sz val="10"/>
      <color theme="10"/>
      <name val="Trebuchet MS"/>
    </font>
    <font>
      <b/>
      <sz val="12"/>
      <color rgb="FF800000"/>
      <name val="Trebuchet MS"/>
    </font>
    <font>
      <sz val="9"/>
      <color rgb="FF000000"/>
      <name val="Trebuchet MS"/>
    </font>
    <font>
      <sz val="8"/>
      <color rgb="FF960000"/>
      <name val="Trebuchet MS"/>
    </font>
    <font>
      <b/>
      <sz val="8"/>
      <name val="Trebuchet MS"/>
    </font>
    <font>
      <sz val="7"/>
      <color rgb="FF969696"/>
      <name val="Trebuchet MS"/>
    </font>
    <font>
      <sz val="7"/>
      <name val="Trebuchet MS"/>
    </font>
    <font>
      <i/>
      <sz val="8"/>
      <color rgb="FF0000FF"/>
      <name val="Trebuchet MS"/>
    </font>
    <font>
      <sz val="8"/>
      <color rgb="FF800080"/>
      <name val="Trebuchet MS"/>
    </font>
    <font>
      <sz val="8"/>
      <name val="Trebuchet MS"/>
      <charset val="238"/>
    </font>
    <font>
      <b/>
      <sz val="16"/>
      <name val="Trebuchet MS"/>
      <charset val="238"/>
    </font>
    <font>
      <b/>
      <sz val="11"/>
      <name val="Trebuchet MS"/>
      <charset val="238"/>
    </font>
    <font>
      <sz val="9"/>
      <name val="Trebuchet MS"/>
      <charset val="238"/>
    </font>
    <font>
      <sz val="10"/>
      <name val="Trebuchet MS"/>
      <charset val="238"/>
    </font>
    <font>
      <sz val="11"/>
      <name val="Trebuchet MS"/>
      <charset val="238"/>
    </font>
    <font>
      <b/>
      <sz val="9"/>
      <name val="Trebuchet MS"/>
      <charset val="238"/>
    </font>
    <font>
      <u/>
      <sz val="11"/>
      <color theme="10"/>
      <name val="Calibri"/>
      <scheme val="minor"/>
    </font>
    <font>
      <i/>
      <sz val="9"/>
      <name val="Trebuchet MS"/>
      <charset val="238"/>
    </font>
  </fonts>
  <fills count="8">
    <fill>
      <patternFill patternType="none"/>
    </fill>
    <fill>
      <patternFill patternType="gray125"/>
    </fill>
    <fill>
      <patternFill patternType="none"/>
    </fill>
    <fill>
      <patternFill patternType="solid">
        <fgColor rgb="FFFAE682"/>
      </patternFill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37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/>
      <right style="thin">
        <color rgb="FF000000"/>
      </right>
      <top style="hair">
        <color rgb="FF969696"/>
      </top>
      <bottom/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8" fillId="0" borderId="0" applyNumberFormat="0" applyFill="0" applyBorder="0" applyAlignment="0" applyProtection="0"/>
  </cellStyleXfs>
  <cellXfs count="369">
    <xf numFmtId="0" fontId="0" fillId="0" borderId="0" xfId="0"/>
    <xf numFmtId="0" fontId="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0" fillId="0" borderId="0" xfId="0" applyAlignment="1" applyProtection="1">
      <alignment horizontal="center" vertical="center"/>
      <protection locked="0"/>
    </xf>
    <xf numFmtId="0" fontId="12" fillId="3" borderId="0" xfId="0" applyFont="1" applyFill="1" applyAlignment="1" applyProtection="1">
      <alignment horizontal="left" vertical="center"/>
    </xf>
    <xf numFmtId="0" fontId="5" fillId="3" borderId="0" xfId="0" applyFont="1" applyFill="1" applyAlignment="1" applyProtection="1">
      <alignment vertical="center"/>
    </xf>
    <xf numFmtId="0" fontId="13" fillId="3" borderId="0" xfId="0" applyFont="1" applyFill="1" applyAlignment="1" applyProtection="1">
      <alignment horizontal="left" vertical="center"/>
    </xf>
    <xf numFmtId="0" fontId="14" fillId="3" borderId="0" xfId="1" applyFont="1" applyFill="1" applyAlignment="1" applyProtection="1">
      <alignment vertical="center"/>
    </xf>
    <xf numFmtId="0" fontId="48" fillId="3" borderId="0" xfId="1" applyFill="1"/>
    <xf numFmtId="0" fontId="0" fillId="3" borderId="0" xfId="0" applyFill="1"/>
    <xf numFmtId="0" fontId="12" fillId="3" borderId="0" xfId="0" applyFont="1" applyFill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16" fillId="0" borderId="0" xfId="0" applyFont="1" applyBorder="1" applyAlignment="1">
      <alignment horizontal="left" vertical="center"/>
    </xf>
    <xf numFmtId="0" fontId="0" fillId="0" borderId="6" xfId="0" applyBorder="1"/>
    <xf numFmtId="0" fontId="15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18" fillId="0" borderId="0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top"/>
    </xf>
    <xf numFmtId="0" fontId="18" fillId="0" borderId="0" xfId="0" applyFont="1" applyBorder="1" applyAlignment="1">
      <alignment horizontal="left" vertical="center"/>
    </xf>
    <xf numFmtId="0" fontId="2" fillId="5" borderId="0" xfId="0" applyFont="1" applyFill="1" applyBorder="1" applyAlignment="1" applyProtection="1">
      <alignment horizontal="left" vertical="center"/>
      <protection locked="0"/>
    </xf>
    <xf numFmtId="49" fontId="2" fillId="5" borderId="0" xfId="0" applyNumberFormat="1" applyFont="1" applyFill="1" applyBorder="1" applyAlignment="1" applyProtection="1">
      <alignment horizontal="left" vertical="center"/>
      <protection locked="0"/>
    </xf>
    <xf numFmtId="0" fontId="0" fillId="0" borderId="7" xfId="0" applyBorder="1"/>
    <xf numFmtId="0" fontId="0" fillId="0" borderId="5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20" fillId="0" borderId="8" xfId="0" applyFont="1" applyBorder="1" applyAlignment="1">
      <alignment horizontal="left" vertical="center"/>
    </xf>
    <xf numFmtId="0" fontId="0" fillId="0" borderId="8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1" fillId="0" borderId="0" xfId="0" applyFont="1" applyBorder="1" applyAlignment="1">
      <alignment horizontal="right" vertical="center"/>
    </xf>
    <xf numFmtId="0" fontId="1" fillId="0" borderId="5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left" vertical="center"/>
    </xf>
    <xf numFmtId="0" fontId="1" fillId="0" borderId="6" xfId="0" applyFont="1" applyBorder="1" applyAlignment="1">
      <alignment vertical="center"/>
    </xf>
    <xf numFmtId="0" fontId="0" fillId="6" borderId="0" xfId="0" applyFont="1" applyFill="1" applyBorder="1" applyAlignment="1">
      <alignment vertical="center"/>
    </xf>
    <xf numFmtId="0" fontId="3" fillId="6" borderId="9" xfId="0" applyFont="1" applyFill="1" applyBorder="1" applyAlignment="1">
      <alignment horizontal="left" vertical="center"/>
    </xf>
    <xf numFmtId="0" fontId="0" fillId="6" borderId="10" xfId="0" applyFont="1" applyFill="1" applyBorder="1" applyAlignment="1">
      <alignment vertical="center"/>
    </xf>
    <xf numFmtId="0" fontId="3" fillId="6" borderId="10" xfId="0" applyFont="1" applyFill="1" applyBorder="1" applyAlignment="1">
      <alignment horizontal="center" vertical="center"/>
    </xf>
    <xf numFmtId="0" fontId="0" fillId="6" borderId="6" xfId="0" applyFont="1" applyFill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0" fillId="0" borderId="14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16" fillId="0" borderId="0" xfId="0" applyFont="1" applyAlignment="1">
      <alignment horizontal="left" vertical="center"/>
    </xf>
    <xf numFmtId="0" fontId="2" fillId="0" borderId="5" xfId="0" applyFont="1" applyBorder="1" applyAlignment="1">
      <alignment vertical="center"/>
    </xf>
    <xf numFmtId="0" fontId="18" fillId="0" borderId="0" xfId="0" applyFont="1" applyAlignment="1">
      <alignment horizontal="left" vertical="center"/>
    </xf>
    <xf numFmtId="0" fontId="3" fillId="0" borderId="5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6" xfId="0" applyFont="1" applyBorder="1" applyAlignment="1">
      <alignment vertical="center"/>
    </xf>
    <xf numFmtId="0" fontId="0" fillId="0" borderId="17" xfId="0" applyFont="1" applyBorder="1" applyAlignment="1">
      <alignment vertical="center"/>
    </xf>
    <xf numFmtId="0" fontId="0" fillId="0" borderId="19" xfId="0" applyFont="1" applyBorder="1" applyAlignment="1">
      <alignment vertical="center"/>
    </xf>
    <xf numFmtId="0" fontId="0" fillId="7" borderId="10" xfId="0" applyFont="1" applyFill="1" applyBorder="1" applyAlignment="1">
      <alignment vertical="center"/>
    </xf>
    <xf numFmtId="0" fontId="2" fillId="7" borderId="11" xfId="0" applyFont="1" applyFill="1" applyBorder="1" applyAlignment="1">
      <alignment horizontal="center" vertical="center"/>
    </xf>
    <xf numFmtId="0" fontId="18" fillId="0" borderId="20" xfId="0" applyFont="1" applyBorder="1" applyAlignment="1">
      <alignment horizontal="center" vertical="center" wrapText="1"/>
    </xf>
    <xf numFmtId="0" fontId="18" fillId="0" borderId="21" xfId="0" applyFont="1" applyBorder="1" applyAlignment="1">
      <alignment horizontal="center" vertical="center" wrapText="1"/>
    </xf>
    <xf numFmtId="0" fontId="18" fillId="0" borderId="22" xfId="0" applyFont="1" applyBorder="1" applyAlignment="1">
      <alignment horizontal="center" vertical="center" wrapText="1"/>
    </xf>
    <xf numFmtId="0" fontId="0" fillId="0" borderId="15" xfId="0" applyFont="1" applyBorder="1" applyAlignment="1">
      <alignment vertical="center"/>
    </xf>
    <xf numFmtId="0" fontId="23" fillId="0" borderId="0" xfId="0" applyFont="1" applyAlignment="1">
      <alignment horizontal="left" vertical="center"/>
    </xf>
    <xf numFmtId="0" fontId="2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2" fillId="0" borderId="18" xfId="0" applyNumberFormat="1" applyFont="1" applyBorder="1" applyAlignment="1">
      <alignment vertical="center"/>
    </xf>
    <xf numFmtId="4" fontId="22" fillId="0" borderId="0" xfId="0" applyNumberFormat="1" applyFont="1" applyBorder="1" applyAlignment="1">
      <alignment vertical="center"/>
    </xf>
    <xf numFmtId="166" fontId="22" fillId="0" borderId="0" xfId="0" applyNumberFormat="1" applyFont="1" applyBorder="1" applyAlignment="1">
      <alignment vertical="center"/>
    </xf>
    <xf numFmtId="4" fontId="22" fillId="0" borderId="19" xfId="0" applyNumberFormat="1" applyFont="1" applyBorder="1" applyAlignment="1">
      <alignment vertical="center"/>
    </xf>
    <xf numFmtId="0" fontId="24" fillId="0" borderId="0" xfId="0" applyFont="1" applyAlignment="1">
      <alignment horizontal="left" vertical="center"/>
    </xf>
    <xf numFmtId="0" fontId="4" fillId="0" borderId="5" xfId="0" applyFont="1" applyBorder="1" applyAlignment="1">
      <alignment vertical="center"/>
    </xf>
    <xf numFmtId="0" fontId="25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27" fillId="0" borderId="0" xfId="0" applyFont="1" applyAlignment="1">
      <alignment horizontal="center" vertical="center"/>
    </xf>
    <xf numFmtId="4" fontId="28" fillId="0" borderId="18" xfId="0" applyNumberFormat="1" applyFont="1" applyBorder="1" applyAlignment="1">
      <alignment vertical="center"/>
    </xf>
    <xf numFmtId="4" fontId="28" fillId="0" borderId="0" xfId="0" applyNumberFormat="1" applyFont="1" applyBorder="1" applyAlignment="1">
      <alignment vertical="center"/>
    </xf>
    <xf numFmtId="166" fontId="28" fillId="0" borderId="0" xfId="0" applyNumberFormat="1" applyFont="1" applyBorder="1" applyAlignment="1">
      <alignment vertical="center"/>
    </xf>
    <xf numFmtId="4" fontId="28" fillId="0" borderId="19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9" fillId="0" borderId="0" xfId="1" applyFont="1" applyAlignment="1">
      <alignment horizontal="center" vertical="center"/>
    </xf>
    <xf numFmtId="0" fontId="5" fillId="0" borderId="5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4" fontId="31" fillId="0" borderId="18" xfId="0" applyNumberFormat="1" applyFont="1" applyBorder="1" applyAlignment="1">
      <alignment vertical="center"/>
    </xf>
    <xf numFmtId="4" fontId="31" fillId="0" borderId="0" xfId="0" applyNumberFormat="1" applyFont="1" applyBorder="1" applyAlignment="1">
      <alignment vertical="center"/>
    </xf>
    <xf numFmtId="166" fontId="31" fillId="0" borderId="0" xfId="0" applyNumberFormat="1" applyFont="1" applyBorder="1" applyAlignment="1">
      <alignment vertical="center"/>
    </xf>
    <xf numFmtId="4" fontId="31" fillId="0" borderId="19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4" fontId="31" fillId="0" borderId="23" xfId="0" applyNumberFormat="1" applyFont="1" applyBorder="1" applyAlignment="1">
      <alignment vertical="center"/>
    </xf>
    <xf numFmtId="4" fontId="31" fillId="0" borderId="24" xfId="0" applyNumberFormat="1" applyFont="1" applyBorder="1" applyAlignment="1">
      <alignment vertical="center"/>
    </xf>
    <xf numFmtId="166" fontId="31" fillId="0" borderId="24" xfId="0" applyNumberFormat="1" applyFont="1" applyBorder="1" applyAlignment="1">
      <alignment vertical="center"/>
    </xf>
    <xf numFmtId="4" fontId="31" fillId="0" borderId="25" xfId="0" applyNumberFormat="1" applyFont="1" applyBorder="1" applyAlignment="1">
      <alignment vertical="center"/>
    </xf>
    <xf numFmtId="0" fontId="0" fillId="0" borderId="0" xfId="0" applyProtection="1">
      <protection locked="0"/>
    </xf>
    <xf numFmtId="0" fontId="5" fillId="3" borderId="0" xfId="0" applyFont="1" applyFill="1" applyAlignment="1">
      <alignment vertical="center"/>
    </xf>
    <xf numFmtId="0" fontId="13" fillId="3" borderId="0" xfId="0" applyFont="1" applyFill="1" applyAlignment="1">
      <alignment horizontal="left" vertical="center"/>
    </xf>
    <xf numFmtId="0" fontId="32" fillId="3" borderId="0" xfId="1" applyFont="1" applyFill="1" applyAlignment="1">
      <alignment vertical="center"/>
    </xf>
    <xf numFmtId="0" fontId="5" fillId="3" borderId="0" xfId="0" applyFont="1" applyFill="1" applyAlignment="1" applyProtection="1">
      <alignment vertical="center"/>
      <protection locked="0"/>
    </xf>
    <xf numFmtId="0" fontId="0" fillId="0" borderId="3" xfId="0" applyBorder="1" applyProtection="1">
      <protection locked="0"/>
    </xf>
    <xf numFmtId="0" fontId="0" fillId="0" borderId="0" xfId="0" applyBorder="1" applyProtection="1">
      <protection locked="0"/>
    </xf>
    <xf numFmtId="0" fontId="0" fillId="0" borderId="0" xfId="0" applyFont="1" applyBorder="1" applyAlignment="1" applyProtection="1">
      <alignment vertical="center"/>
      <protection locked="0"/>
    </xf>
    <xf numFmtId="0" fontId="18" fillId="0" borderId="0" xfId="0" applyFont="1" applyBorder="1" applyAlignment="1" applyProtection="1">
      <alignment horizontal="left" vertical="center"/>
      <protection locked="0"/>
    </xf>
    <xf numFmtId="165" fontId="2" fillId="0" borderId="0" xfId="0" applyNumberFormat="1" applyFont="1" applyBorder="1" applyAlignment="1">
      <alignment horizontal="left" vertical="center"/>
    </xf>
    <xf numFmtId="0" fontId="0" fillId="0" borderId="5" xfId="0" applyFont="1" applyBorder="1" applyAlignment="1">
      <alignment vertical="center" wrapText="1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 applyProtection="1">
      <alignment vertical="center" wrapText="1"/>
      <protection locked="0"/>
    </xf>
    <xf numFmtId="0" fontId="0" fillId="0" borderId="6" xfId="0" applyFont="1" applyBorder="1" applyAlignment="1">
      <alignment vertical="center" wrapText="1"/>
    </xf>
    <xf numFmtId="0" fontId="0" fillId="0" borderId="16" xfId="0" applyFont="1" applyBorder="1" applyAlignment="1" applyProtection="1">
      <alignment vertical="center"/>
      <protection locked="0"/>
    </xf>
    <xf numFmtId="0" fontId="0" fillId="0" borderId="26" xfId="0" applyFont="1" applyBorder="1" applyAlignment="1">
      <alignment vertical="center"/>
    </xf>
    <xf numFmtId="0" fontId="20" fillId="0" borderId="0" xfId="0" applyFont="1" applyBorder="1" applyAlignment="1">
      <alignment horizontal="left" vertical="center"/>
    </xf>
    <xf numFmtId="4" fontId="23" fillId="0" borderId="0" xfId="0" applyNumberFormat="1" applyFont="1" applyBorder="1" applyAlignment="1">
      <alignment vertical="center"/>
    </xf>
    <xf numFmtId="0" fontId="1" fillId="0" borderId="0" xfId="0" applyFont="1" applyBorder="1" applyAlignment="1" applyProtection="1">
      <alignment horizontal="right" vertical="center"/>
      <protection locked="0"/>
    </xf>
    <xf numFmtId="4" fontId="1" fillId="0" borderId="0" xfId="0" applyNumberFormat="1" applyFont="1" applyBorder="1" applyAlignment="1">
      <alignment vertical="center"/>
    </xf>
    <xf numFmtId="164" fontId="1" fillId="0" borderId="0" xfId="0" applyNumberFormat="1" applyFont="1" applyBorder="1" applyAlignment="1" applyProtection="1">
      <alignment horizontal="right" vertical="center"/>
      <protection locked="0"/>
    </xf>
    <xf numFmtId="0" fontId="0" fillId="7" borderId="0" xfId="0" applyFont="1" applyFill="1" applyBorder="1" applyAlignment="1">
      <alignment vertical="center"/>
    </xf>
    <xf numFmtId="0" fontId="3" fillId="7" borderId="9" xfId="0" applyFont="1" applyFill="1" applyBorder="1" applyAlignment="1">
      <alignment horizontal="left" vertical="center"/>
    </xf>
    <xf numFmtId="0" fontId="3" fillId="7" borderId="10" xfId="0" applyFont="1" applyFill="1" applyBorder="1" applyAlignment="1">
      <alignment horizontal="right" vertical="center"/>
    </xf>
    <xf numFmtId="0" fontId="3" fillId="7" borderId="10" xfId="0" applyFont="1" applyFill="1" applyBorder="1" applyAlignment="1">
      <alignment horizontal="center" vertical="center"/>
    </xf>
    <xf numFmtId="0" fontId="0" fillId="7" borderId="10" xfId="0" applyFont="1" applyFill="1" applyBorder="1" applyAlignment="1" applyProtection="1">
      <alignment vertical="center"/>
      <protection locked="0"/>
    </xf>
    <xf numFmtId="4" fontId="3" fillId="7" borderId="10" xfId="0" applyNumberFormat="1" applyFont="1" applyFill="1" applyBorder="1" applyAlignment="1">
      <alignment vertical="center"/>
    </xf>
    <xf numFmtId="0" fontId="0" fillId="7" borderId="27" xfId="0" applyFont="1" applyFill="1" applyBorder="1" applyAlignment="1">
      <alignment vertical="center"/>
    </xf>
    <xf numFmtId="0" fontId="0" fillId="0" borderId="13" xfId="0" applyFont="1" applyBorder="1" applyAlignment="1" applyProtection="1">
      <alignment vertical="center"/>
      <protection locked="0"/>
    </xf>
    <xf numFmtId="0" fontId="0" fillId="0" borderId="3" xfId="0" applyFont="1" applyBorder="1" applyAlignment="1" applyProtection="1">
      <alignment vertical="center"/>
      <protection locked="0"/>
    </xf>
    <xf numFmtId="0" fontId="0" fillId="0" borderId="4" xfId="0" applyFont="1" applyBorder="1" applyAlignment="1">
      <alignment vertical="center"/>
    </xf>
    <xf numFmtId="0" fontId="2" fillId="7" borderId="0" xfId="0" applyFont="1" applyFill="1" applyBorder="1" applyAlignment="1">
      <alignment horizontal="left" vertical="center"/>
    </xf>
    <xf numFmtId="0" fontId="0" fillId="7" borderId="0" xfId="0" applyFont="1" applyFill="1" applyBorder="1" applyAlignment="1" applyProtection="1">
      <alignment vertical="center"/>
      <protection locked="0"/>
    </xf>
    <xf numFmtId="0" fontId="2" fillId="7" borderId="0" xfId="0" applyFont="1" applyFill="1" applyBorder="1" applyAlignment="1">
      <alignment horizontal="right" vertical="center"/>
    </xf>
    <xf numFmtId="0" fontId="0" fillId="7" borderId="6" xfId="0" applyFont="1" applyFill="1" applyBorder="1" applyAlignment="1">
      <alignment vertical="center"/>
    </xf>
    <xf numFmtId="0" fontId="33" fillId="0" borderId="0" xfId="0" applyFont="1" applyBorder="1" applyAlignment="1">
      <alignment horizontal="left" vertical="center"/>
    </xf>
    <xf numFmtId="0" fontId="6" fillId="0" borderId="5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24" xfId="0" applyFont="1" applyBorder="1" applyAlignment="1">
      <alignment horizontal="left" vertical="center"/>
    </xf>
    <xf numFmtId="0" fontId="6" fillId="0" borderId="24" xfId="0" applyFont="1" applyBorder="1" applyAlignment="1">
      <alignment vertical="center"/>
    </xf>
    <xf numFmtId="0" fontId="6" fillId="0" borderId="24" xfId="0" applyFont="1" applyBorder="1" applyAlignment="1" applyProtection="1">
      <alignment vertical="center"/>
      <protection locked="0"/>
    </xf>
    <xf numFmtId="4" fontId="6" fillId="0" borderId="24" xfId="0" applyNumberFormat="1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24" xfId="0" applyFont="1" applyBorder="1" applyAlignment="1">
      <alignment horizontal="left" vertical="center"/>
    </xf>
    <xf numFmtId="0" fontId="7" fillId="0" borderId="24" xfId="0" applyFont="1" applyBorder="1" applyAlignment="1">
      <alignment vertical="center"/>
    </xf>
    <xf numFmtId="0" fontId="7" fillId="0" borderId="24" xfId="0" applyFont="1" applyBorder="1" applyAlignment="1" applyProtection="1">
      <alignment vertical="center"/>
      <protection locked="0"/>
    </xf>
    <xf numFmtId="4" fontId="7" fillId="0" borderId="24" xfId="0" applyNumberFormat="1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18" fillId="0" borderId="0" xfId="0" applyFont="1" applyAlignment="1" applyProtection="1">
      <alignment horizontal="left" vertical="center"/>
      <protection locked="0"/>
    </xf>
    <xf numFmtId="0" fontId="0" fillId="0" borderId="5" xfId="0" applyFont="1" applyBorder="1" applyAlignment="1">
      <alignment horizontal="center" vertical="center" wrapText="1"/>
    </xf>
    <xf numFmtId="0" fontId="2" fillId="7" borderId="20" xfId="0" applyFont="1" applyFill="1" applyBorder="1" applyAlignment="1">
      <alignment horizontal="center" vertical="center" wrapText="1"/>
    </xf>
    <xf numFmtId="0" fontId="2" fillId="7" borderId="21" xfId="0" applyFont="1" applyFill="1" applyBorder="1" applyAlignment="1">
      <alignment horizontal="center" vertical="center" wrapText="1"/>
    </xf>
    <xf numFmtId="0" fontId="34" fillId="7" borderId="21" xfId="0" applyFont="1" applyFill="1" applyBorder="1" applyAlignment="1" applyProtection="1">
      <alignment horizontal="center" vertical="center" wrapText="1"/>
      <protection locked="0"/>
    </xf>
    <xf numFmtId="0" fontId="2" fillId="7" borderId="22" xfId="0" applyFont="1" applyFill="1" applyBorder="1" applyAlignment="1">
      <alignment horizontal="center" vertical="center" wrapText="1"/>
    </xf>
    <xf numFmtId="4" fontId="23" fillId="0" borderId="0" xfId="0" applyNumberFormat="1" applyFont="1" applyAlignment="1"/>
    <xf numFmtId="166" fontId="35" fillId="0" borderId="16" xfId="0" applyNumberFormat="1" applyFont="1" applyBorder="1" applyAlignment="1"/>
    <xf numFmtId="166" fontId="35" fillId="0" borderId="17" xfId="0" applyNumberFormat="1" applyFont="1" applyBorder="1" applyAlignment="1"/>
    <xf numFmtId="4" fontId="36" fillId="0" borderId="0" xfId="0" applyNumberFormat="1" applyFont="1" applyAlignment="1">
      <alignment vertical="center"/>
    </xf>
    <xf numFmtId="0" fontId="8" fillId="0" borderId="5" xfId="0" applyFont="1" applyBorder="1" applyAlignme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/>
    <xf numFmtId="0" fontId="8" fillId="0" borderId="18" xfId="0" applyFont="1" applyBorder="1" applyAlignment="1"/>
    <xf numFmtId="0" fontId="8" fillId="0" borderId="0" xfId="0" applyFont="1" applyBorder="1" applyAlignment="1"/>
    <xf numFmtId="166" fontId="8" fillId="0" borderId="0" xfId="0" applyNumberFormat="1" applyFont="1" applyBorder="1" applyAlignment="1"/>
    <xf numFmtId="166" fontId="8" fillId="0" borderId="19" xfId="0" applyNumberFormat="1" applyFont="1" applyBorder="1" applyAlignment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8" fillId="0" borderId="0" xfId="0" applyFont="1" applyBorder="1" applyAlignment="1">
      <alignment horizontal="left"/>
    </xf>
    <xf numFmtId="0" fontId="7" fillId="0" borderId="0" xfId="0" applyFont="1" applyBorder="1" applyAlignment="1">
      <alignment horizontal="left"/>
    </xf>
    <xf numFmtId="4" fontId="7" fillId="0" borderId="0" xfId="0" applyNumberFormat="1" applyFont="1" applyBorder="1" applyAlignment="1"/>
    <xf numFmtId="0" fontId="0" fillId="0" borderId="5" xfId="0" applyFont="1" applyBorder="1" applyAlignment="1" applyProtection="1">
      <alignment vertical="center"/>
      <protection locked="0"/>
    </xf>
    <xf numFmtId="0" fontId="0" fillId="0" borderId="28" xfId="0" applyFont="1" applyBorder="1" applyAlignment="1" applyProtection="1">
      <alignment horizontal="center" vertical="center"/>
      <protection locked="0"/>
    </xf>
    <xf numFmtId="49" fontId="0" fillId="0" borderId="28" xfId="0" applyNumberFormat="1" applyFont="1" applyBorder="1" applyAlignment="1" applyProtection="1">
      <alignment horizontal="left" vertical="center" wrapText="1"/>
      <protection locked="0"/>
    </xf>
    <xf numFmtId="0" fontId="0" fillId="0" borderId="28" xfId="0" applyFont="1" applyBorder="1" applyAlignment="1" applyProtection="1">
      <alignment horizontal="left" vertical="center" wrapText="1"/>
      <protection locked="0"/>
    </xf>
    <xf numFmtId="0" fontId="0" fillId="0" borderId="28" xfId="0" applyFont="1" applyBorder="1" applyAlignment="1" applyProtection="1">
      <alignment horizontal="center" vertical="center" wrapText="1"/>
      <protection locked="0"/>
    </xf>
    <xf numFmtId="167" fontId="0" fillId="0" borderId="28" xfId="0" applyNumberFormat="1" applyFont="1" applyBorder="1" applyAlignment="1" applyProtection="1">
      <alignment vertical="center"/>
      <protection locked="0"/>
    </xf>
    <xf numFmtId="4" fontId="0" fillId="5" borderId="28" xfId="0" applyNumberFormat="1" applyFont="1" applyFill="1" applyBorder="1" applyAlignment="1" applyProtection="1">
      <alignment vertical="center"/>
      <protection locked="0"/>
    </xf>
    <xf numFmtId="4" fontId="0" fillId="0" borderId="28" xfId="0" applyNumberFormat="1" applyFont="1" applyBorder="1" applyAlignment="1" applyProtection="1">
      <alignment vertical="center"/>
      <protection locked="0"/>
    </xf>
    <xf numFmtId="0" fontId="1" fillId="5" borderId="28" xfId="0" applyFont="1" applyFill="1" applyBorder="1" applyAlignment="1" applyProtection="1">
      <alignment horizontal="left" vertical="center"/>
      <protection locked="0"/>
    </xf>
    <xf numFmtId="0" fontId="1" fillId="0" borderId="0" xfId="0" applyFont="1" applyBorder="1" applyAlignment="1">
      <alignment horizontal="center" vertical="center"/>
    </xf>
    <xf numFmtId="166" fontId="1" fillId="0" borderId="0" xfId="0" applyNumberFormat="1" applyFont="1" applyBorder="1" applyAlignment="1">
      <alignment vertical="center"/>
    </xf>
    <xf numFmtId="166" fontId="1" fillId="0" borderId="19" xfId="0" applyNumberFormat="1" applyFont="1" applyBorder="1" applyAlignment="1">
      <alignment vertical="center"/>
    </xf>
    <xf numFmtId="4" fontId="0" fillId="0" borderId="0" xfId="0" applyNumberFormat="1" applyFont="1" applyAlignment="1">
      <alignment vertical="center"/>
    </xf>
    <xf numFmtId="0" fontId="37" fillId="0" borderId="0" xfId="0" applyFont="1" applyBorder="1" applyAlignment="1">
      <alignment horizontal="left" vertical="center"/>
    </xf>
    <xf numFmtId="0" fontId="38" fillId="0" borderId="0" xfId="0" applyFont="1" applyBorder="1" applyAlignment="1">
      <alignment horizontal="left"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8" xfId="0" applyFont="1" applyBorder="1" applyAlignment="1">
      <alignment vertical="center"/>
    </xf>
    <xf numFmtId="0" fontId="37" fillId="0" borderId="0" xfId="0" applyFont="1" applyAlignment="1">
      <alignment horizontal="left" vertical="center"/>
    </xf>
    <xf numFmtId="0" fontId="38" fillId="0" borderId="0" xfId="0" applyFont="1" applyAlignment="1">
      <alignment horizontal="left" vertical="center" wrapText="1"/>
    </xf>
    <xf numFmtId="0" fontId="0" fillId="0" borderId="23" xfId="0" applyFont="1" applyBorder="1" applyAlignment="1">
      <alignment vertical="center"/>
    </xf>
    <xf numFmtId="0" fontId="0" fillId="0" borderId="24" xfId="0" applyFont="1" applyBorder="1" applyAlignment="1">
      <alignment vertical="center"/>
    </xf>
    <xf numFmtId="0" fontId="0" fillId="0" borderId="25" xfId="0" applyFont="1" applyBorder="1" applyAlignment="1">
      <alignment vertical="center"/>
    </xf>
    <xf numFmtId="0" fontId="9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 wrapText="1"/>
    </xf>
    <xf numFmtId="167" fontId="9" fillId="0" borderId="0" xfId="0" applyNumberFormat="1" applyFont="1" applyBorder="1" applyAlignment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18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9" xfId="0" applyFont="1" applyBorder="1" applyAlignment="1">
      <alignment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167" fontId="9" fillId="0" borderId="0" xfId="0" applyNumberFormat="1" applyFont="1" applyAlignment="1">
      <alignment vertical="center"/>
    </xf>
    <xf numFmtId="0" fontId="39" fillId="0" borderId="28" xfId="0" applyFont="1" applyBorder="1" applyAlignment="1" applyProtection="1">
      <alignment horizontal="center" vertical="center"/>
      <protection locked="0"/>
    </xf>
    <xf numFmtId="49" fontId="39" fillId="0" borderId="28" xfId="0" applyNumberFormat="1" applyFont="1" applyBorder="1" applyAlignment="1" applyProtection="1">
      <alignment horizontal="left" vertical="center" wrapText="1"/>
      <protection locked="0"/>
    </xf>
    <xf numFmtId="0" fontId="39" fillId="0" borderId="28" xfId="0" applyFont="1" applyBorder="1" applyAlignment="1" applyProtection="1">
      <alignment horizontal="left" vertical="center" wrapText="1"/>
      <protection locked="0"/>
    </xf>
    <xf numFmtId="0" fontId="39" fillId="0" borderId="28" xfId="0" applyFont="1" applyBorder="1" applyAlignment="1" applyProtection="1">
      <alignment horizontal="center" vertical="center" wrapText="1"/>
      <protection locked="0"/>
    </xf>
    <xf numFmtId="167" fontId="39" fillId="0" borderId="28" xfId="0" applyNumberFormat="1" applyFont="1" applyBorder="1" applyAlignment="1" applyProtection="1">
      <alignment vertical="center"/>
      <protection locked="0"/>
    </xf>
    <xf numFmtId="4" fontId="39" fillId="5" borderId="28" xfId="0" applyNumberFormat="1" applyFont="1" applyFill="1" applyBorder="1" applyAlignment="1" applyProtection="1">
      <alignment vertical="center"/>
      <protection locked="0"/>
    </xf>
    <xf numFmtId="4" fontId="39" fillId="0" borderId="28" xfId="0" applyNumberFormat="1" applyFont="1" applyBorder="1" applyAlignment="1" applyProtection="1">
      <alignment vertical="center"/>
      <protection locked="0"/>
    </xf>
    <xf numFmtId="0" fontId="39" fillId="0" borderId="5" xfId="0" applyFont="1" applyBorder="1" applyAlignment="1">
      <alignment vertical="center"/>
    </xf>
    <xf numFmtId="0" fontId="39" fillId="5" borderId="28" xfId="0" applyFont="1" applyFill="1" applyBorder="1" applyAlignment="1" applyProtection="1">
      <alignment horizontal="left" vertical="center"/>
      <protection locked="0"/>
    </xf>
    <xf numFmtId="0" fontId="39" fillId="0" borderId="0" xfId="0" applyFont="1" applyBorder="1" applyAlignment="1">
      <alignment horizontal="center" vertical="center"/>
    </xf>
    <xf numFmtId="0" fontId="10" fillId="0" borderId="5" xfId="0" applyFont="1" applyBorder="1" applyAlignment="1">
      <alignment vertical="center"/>
    </xf>
    <xf numFmtId="0" fontId="40" fillId="0" borderId="0" xfId="0" applyFont="1" applyAlignment="1">
      <alignment horizontal="left" vertical="center"/>
    </xf>
    <xf numFmtId="0" fontId="40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18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19" xfId="0" applyFont="1" applyBorder="1" applyAlignment="1">
      <alignment vertical="center"/>
    </xf>
    <xf numFmtId="0" fontId="9" fillId="0" borderId="23" xfId="0" applyFont="1" applyBorder="1" applyAlignment="1">
      <alignment vertical="center"/>
    </xf>
    <xf numFmtId="0" fontId="9" fillId="0" borderId="24" xfId="0" applyFont="1" applyBorder="1" applyAlignment="1">
      <alignment vertical="center"/>
    </xf>
    <xf numFmtId="0" fontId="9" fillId="0" borderId="25" xfId="0" applyFont="1" applyBorder="1" applyAlignment="1">
      <alignment vertical="center"/>
    </xf>
    <xf numFmtId="0" fontId="0" fillId="0" borderId="0" xfId="0" applyAlignment="1" applyProtection="1">
      <alignment vertical="top"/>
      <protection locked="0"/>
    </xf>
    <xf numFmtId="0" fontId="41" fillId="0" borderId="29" xfId="0" applyFont="1" applyBorder="1" applyAlignment="1" applyProtection="1">
      <alignment vertical="center" wrapText="1"/>
      <protection locked="0"/>
    </xf>
    <xf numFmtId="0" fontId="41" fillId="0" borderId="30" xfId="0" applyFont="1" applyBorder="1" applyAlignment="1" applyProtection="1">
      <alignment vertical="center" wrapText="1"/>
      <protection locked="0"/>
    </xf>
    <xf numFmtId="0" fontId="41" fillId="0" borderId="31" xfId="0" applyFont="1" applyBorder="1" applyAlignment="1" applyProtection="1">
      <alignment vertical="center" wrapText="1"/>
      <protection locked="0"/>
    </xf>
    <xf numFmtId="0" fontId="41" fillId="0" borderId="32" xfId="0" applyFont="1" applyBorder="1" applyAlignment="1" applyProtection="1">
      <alignment horizontal="center" vertical="center" wrapText="1"/>
      <protection locked="0"/>
    </xf>
    <xf numFmtId="0" fontId="41" fillId="0" borderId="33" xfId="0" applyFont="1" applyBorder="1" applyAlignment="1" applyProtection="1">
      <alignment horizontal="center" vertical="center" wrapText="1"/>
      <protection locked="0"/>
    </xf>
    <xf numFmtId="0" fontId="41" fillId="0" borderId="32" xfId="0" applyFont="1" applyBorder="1" applyAlignment="1" applyProtection="1">
      <alignment vertical="center" wrapText="1"/>
      <protection locked="0"/>
    </xf>
    <xf numFmtId="0" fontId="41" fillId="0" borderId="33" xfId="0" applyFont="1" applyBorder="1" applyAlignment="1" applyProtection="1">
      <alignment vertical="center" wrapText="1"/>
      <protection locked="0"/>
    </xf>
    <xf numFmtId="0" fontId="43" fillId="0" borderId="1" xfId="0" applyFont="1" applyBorder="1" applyAlignment="1" applyProtection="1">
      <alignment horizontal="left" vertical="center" wrapText="1"/>
      <protection locked="0"/>
    </xf>
    <xf numFmtId="0" fontId="44" fillId="0" borderId="1" xfId="0" applyFont="1" applyBorder="1" applyAlignment="1" applyProtection="1">
      <alignment horizontal="left" vertical="center" wrapText="1"/>
      <protection locked="0"/>
    </xf>
    <xf numFmtId="0" fontId="44" fillId="0" borderId="32" xfId="0" applyFont="1" applyBorder="1" applyAlignment="1" applyProtection="1">
      <alignment vertical="center" wrapText="1"/>
      <protection locked="0"/>
    </xf>
    <xf numFmtId="0" fontId="44" fillId="0" borderId="1" xfId="0" applyFont="1" applyBorder="1" applyAlignment="1" applyProtection="1">
      <alignment vertical="center" wrapText="1"/>
      <protection locked="0"/>
    </xf>
    <xf numFmtId="0" fontId="44" fillId="0" borderId="1" xfId="0" applyFont="1" applyBorder="1" applyAlignment="1" applyProtection="1">
      <alignment vertical="center"/>
      <protection locked="0"/>
    </xf>
    <xf numFmtId="0" fontId="44" fillId="0" borderId="1" xfId="0" applyFont="1" applyBorder="1" applyAlignment="1" applyProtection="1">
      <alignment horizontal="left" vertical="center"/>
      <protection locked="0"/>
    </xf>
    <xf numFmtId="49" fontId="44" fillId="0" borderId="1" xfId="0" applyNumberFormat="1" applyFont="1" applyBorder="1" applyAlignment="1" applyProtection="1">
      <alignment vertical="center" wrapText="1"/>
      <protection locked="0"/>
    </xf>
    <xf numFmtId="0" fontId="41" fillId="0" borderId="35" xfId="0" applyFont="1" applyBorder="1" applyAlignment="1" applyProtection="1">
      <alignment vertical="center" wrapText="1"/>
      <protection locked="0"/>
    </xf>
    <xf numFmtId="0" fontId="45" fillId="0" borderId="34" xfId="0" applyFont="1" applyBorder="1" applyAlignment="1" applyProtection="1">
      <alignment vertical="center" wrapText="1"/>
      <protection locked="0"/>
    </xf>
    <xf numFmtId="0" fontId="41" fillId="0" borderId="36" xfId="0" applyFont="1" applyBorder="1" applyAlignment="1" applyProtection="1">
      <alignment vertical="center" wrapText="1"/>
      <protection locked="0"/>
    </xf>
    <xf numFmtId="0" fontId="41" fillId="0" borderId="1" xfId="0" applyFont="1" applyBorder="1" applyAlignment="1" applyProtection="1">
      <alignment vertical="top"/>
      <protection locked="0"/>
    </xf>
    <xf numFmtId="0" fontId="41" fillId="0" borderId="0" xfId="0" applyFont="1" applyAlignment="1" applyProtection="1">
      <alignment vertical="top"/>
      <protection locked="0"/>
    </xf>
    <xf numFmtId="0" fontId="41" fillId="0" borderId="29" xfId="0" applyFont="1" applyBorder="1" applyAlignment="1" applyProtection="1">
      <alignment horizontal="left" vertical="center"/>
      <protection locked="0"/>
    </xf>
    <xf numFmtId="0" fontId="41" fillId="0" borderId="30" xfId="0" applyFont="1" applyBorder="1" applyAlignment="1" applyProtection="1">
      <alignment horizontal="left" vertical="center"/>
      <protection locked="0"/>
    </xf>
    <xf numFmtId="0" fontId="41" fillId="0" borderId="31" xfId="0" applyFont="1" applyBorder="1" applyAlignment="1" applyProtection="1">
      <alignment horizontal="left" vertical="center"/>
      <protection locked="0"/>
    </xf>
    <xf numFmtId="0" fontId="41" fillId="0" borderId="32" xfId="0" applyFont="1" applyBorder="1" applyAlignment="1" applyProtection="1">
      <alignment horizontal="left" vertical="center"/>
      <protection locked="0"/>
    </xf>
    <xf numFmtId="0" fontId="41" fillId="0" borderId="33" xfId="0" applyFont="1" applyBorder="1" applyAlignment="1" applyProtection="1">
      <alignment horizontal="left" vertical="center"/>
      <protection locked="0"/>
    </xf>
    <xf numFmtId="0" fontId="43" fillId="0" borderId="1" xfId="0" applyFont="1" applyBorder="1" applyAlignment="1" applyProtection="1">
      <alignment horizontal="left" vertical="center"/>
      <protection locked="0"/>
    </xf>
    <xf numFmtId="0" fontId="46" fillId="0" borderId="0" xfId="0" applyFont="1" applyAlignment="1" applyProtection="1">
      <alignment horizontal="left" vertical="center"/>
      <protection locked="0"/>
    </xf>
    <xf numFmtId="0" fontId="43" fillId="0" borderId="34" xfId="0" applyFont="1" applyBorder="1" applyAlignment="1" applyProtection="1">
      <alignment horizontal="left" vertical="center"/>
      <protection locked="0"/>
    </xf>
    <xf numFmtId="0" fontId="43" fillId="0" borderId="34" xfId="0" applyFont="1" applyBorder="1" applyAlignment="1" applyProtection="1">
      <alignment horizontal="center" vertical="center"/>
      <protection locked="0"/>
    </xf>
    <xf numFmtId="0" fontId="46" fillId="0" borderId="34" xfId="0" applyFont="1" applyBorder="1" applyAlignment="1" applyProtection="1">
      <alignment horizontal="left" vertical="center"/>
      <protection locked="0"/>
    </xf>
    <xf numFmtId="0" fontId="47" fillId="0" borderId="1" xfId="0" applyFont="1" applyBorder="1" applyAlignment="1" applyProtection="1">
      <alignment horizontal="left" vertical="center"/>
      <protection locked="0"/>
    </xf>
    <xf numFmtId="0" fontId="44" fillId="0" borderId="0" xfId="0" applyFont="1" applyAlignment="1" applyProtection="1">
      <alignment horizontal="left" vertical="center"/>
      <protection locked="0"/>
    </xf>
    <xf numFmtId="0" fontId="44" fillId="0" borderId="1" xfId="0" applyFont="1" applyBorder="1" applyAlignment="1" applyProtection="1">
      <alignment horizontal="center" vertical="center"/>
      <protection locked="0"/>
    </xf>
    <xf numFmtId="0" fontId="44" fillId="0" borderId="32" xfId="0" applyFont="1" applyBorder="1" applyAlignment="1" applyProtection="1">
      <alignment horizontal="left" vertical="center"/>
      <protection locked="0"/>
    </xf>
    <xf numFmtId="0" fontId="44" fillId="2" borderId="1" xfId="0" applyFont="1" applyFill="1" applyBorder="1" applyAlignment="1" applyProtection="1">
      <alignment horizontal="left" vertical="center"/>
      <protection locked="0"/>
    </xf>
    <xf numFmtId="0" fontId="44" fillId="2" borderId="1" xfId="0" applyFont="1" applyFill="1" applyBorder="1" applyAlignment="1" applyProtection="1">
      <alignment horizontal="center" vertical="center"/>
      <protection locked="0"/>
    </xf>
    <xf numFmtId="0" fontId="41" fillId="0" borderId="35" xfId="0" applyFont="1" applyBorder="1" applyAlignment="1" applyProtection="1">
      <alignment horizontal="left" vertical="center"/>
      <protection locked="0"/>
    </xf>
    <xf numFmtId="0" fontId="45" fillId="0" borderId="34" xfId="0" applyFont="1" applyBorder="1" applyAlignment="1" applyProtection="1">
      <alignment horizontal="left" vertical="center"/>
      <protection locked="0"/>
    </xf>
    <xf numFmtId="0" fontId="41" fillId="0" borderId="36" xfId="0" applyFont="1" applyBorder="1" applyAlignment="1" applyProtection="1">
      <alignment horizontal="left" vertical="center"/>
      <protection locked="0"/>
    </xf>
    <xf numFmtId="0" fontId="41" fillId="0" borderId="1" xfId="0" applyFont="1" applyBorder="1" applyAlignment="1" applyProtection="1">
      <alignment horizontal="left" vertical="center"/>
      <protection locked="0"/>
    </xf>
    <xf numFmtId="0" fontId="45" fillId="0" borderId="1" xfId="0" applyFont="1" applyBorder="1" applyAlignment="1" applyProtection="1">
      <alignment horizontal="left" vertical="center"/>
      <protection locked="0"/>
    </xf>
    <xf numFmtId="0" fontId="46" fillId="0" borderId="1" xfId="0" applyFont="1" applyBorder="1" applyAlignment="1" applyProtection="1">
      <alignment horizontal="left" vertical="center"/>
      <protection locked="0"/>
    </xf>
    <xf numFmtId="0" fontId="44" fillId="0" borderId="34" xfId="0" applyFont="1" applyBorder="1" applyAlignment="1" applyProtection="1">
      <alignment horizontal="left" vertical="center"/>
      <protection locked="0"/>
    </xf>
    <xf numFmtId="0" fontId="41" fillId="0" borderId="1" xfId="0" applyFont="1" applyBorder="1" applyAlignment="1" applyProtection="1">
      <alignment horizontal="left" vertical="center" wrapText="1"/>
      <protection locked="0"/>
    </xf>
    <xf numFmtId="0" fontId="44" fillId="0" borderId="1" xfId="0" applyFont="1" applyBorder="1" applyAlignment="1" applyProtection="1">
      <alignment horizontal="center" vertical="center" wrapText="1"/>
      <protection locked="0"/>
    </xf>
    <xf numFmtId="0" fontId="41" fillId="0" borderId="29" xfId="0" applyFont="1" applyBorder="1" applyAlignment="1" applyProtection="1">
      <alignment horizontal="left" vertical="center" wrapText="1"/>
      <protection locked="0"/>
    </xf>
    <xf numFmtId="0" fontId="41" fillId="0" borderId="30" xfId="0" applyFont="1" applyBorder="1" applyAlignment="1" applyProtection="1">
      <alignment horizontal="left" vertical="center" wrapText="1"/>
      <protection locked="0"/>
    </xf>
    <xf numFmtId="0" fontId="41" fillId="0" borderId="31" xfId="0" applyFont="1" applyBorder="1" applyAlignment="1" applyProtection="1">
      <alignment horizontal="left" vertical="center" wrapText="1"/>
      <protection locked="0"/>
    </xf>
    <xf numFmtId="0" fontId="41" fillId="0" borderId="32" xfId="0" applyFont="1" applyBorder="1" applyAlignment="1" applyProtection="1">
      <alignment horizontal="left" vertical="center" wrapText="1"/>
      <protection locked="0"/>
    </xf>
    <xf numFmtId="0" fontId="41" fillId="0" borderId="33" xfId="0" applyFont="1" applyBorder="1" applyAlignment="1" applyProtection="1">
      <alignment horizontal="left" vertical="center" wrapText="1"/>
      <protection locked="0"/>
    </xf>
    <xf numFmtId="0" fontId="46" fillId="0" borderId="32" xfId="0" applyFont="1" applyBorder="1" applyAlignment="1" applyProtection="1">
      <alignment horizontal="left" vertical="center" wrapText="1"/>
      <protection locked="0"/>
    </xf>
    <xf numFmtId="0" fontId="46" fillId="0" borderId="33" xfId="0" applyFont="1" applyBorder="1" applyAlignment="1" applyProtection="1">
      <alignment horizontal="left" vertical="center" wrapText="1"/>
      <protection locked="0"/>
    </xf>
    <xf numFmtId="0" fontId="44" fillId="0" borderId="32" xfId="0" applyFont="1" applyBorder="1" applyAlignment="1" applyProtection="1">
      <alignment horizontal="left" vertical="center" wrapText="1"/>
      <protection locked="0"/>
    </xf>
    <xf numFmtId="0" fontId="44" fillId="0" borderId="33" xfId="0" applyFont="1" applyBorder="1" applyAlignment="1" applyProtection="1">
      <alignment horizontal="left" vertical="center" wrapText="1"/>
      <protection locked="0"/>
    </xf>
    <xf numFmtId="0" fontId="44" fillId="0" borderId="33" xfId="0" applyFont="1" applyBorder="1" applyAlignment="1" applyProtection="1">
      <alignment horizontal="left" vertical="center"/>
      <protection locked="0"/>
    </xf>
    <xf numFmtId="0" fontId="44" fillId="0" borderId="35" xfId="0" applyFont="1" applyBorder="1" applyAlignment="1" applyProtection="1">
      <alignment horizontal="left" vertical="center" wrapText="1"/>
      <protection locked="0"/>
    </xf>
    <xf numFmtId="0" fontId="44" fillId="0" borderId="34" xfId="0" applyFont="1" applyBorder="1" applyAlignment="1" applyProtection="1">
      <alignment horizontal="left" vertical="center" wrapText="1"/>
      <protection locked="0"/>
    </xf>
    <xf numFmtId="0" fontId="44" fillId="0" borderId="36" xfId="0" applyFont="1" applyBorder="1" applyAlignment="1" applyProtection="1">
      <alignment horizontal="left" vertical="center" wrapText="1"/>
      <protection locked="0"/>
    </xf>
    <xf numFmtId="0" fontId="44" fillId="0" borderId="1" xfId="0" applyFont="1" applyBorder="1" applyAlignment="1" applyProtection="1">
      <alignment horizontal="left" vertical="top"/>
      <protection locked="0"/>
    </xf>
    <xf numFmtId="0" fontId="44" fillId="0" borderId="1" xfId="0" applyFont="1" applyBorder="1" applyAlignment="1" applyProtection="1">
      <alignment horizontal="center" vertical="top"/>
      <protection locked="0"/>
    </xf>
    <xf numFmtId="0" fontId="44" fillId="0" borderId="35" xfId="0" applyFont="1" applyBorder="1" applyAlignment="1" applyProtection="1">
      <alignment horizontal="left" vertical="center"/>
      <protection locked="0"/>
    </xf>
    <xf numFmtId="0" fontId="44" fillId="0" borderId="36" xfId="0" applyFont="1" applyBorder="1" applyAlignment="1" applyProtection="1">
      <alignment horizontal="left" vertical="center"/>
      <protection locked="0"/>
    </xf>
    <xf numFmtId="0" fontId="46" fillId="0" borderId="0" xfId="0" applyFont="1" applyAlignment="1" applyProtection="1">
      <alignment vertical="center"/>
      <protection locked="0"/>
    </xf>
    <xf numFmtId="0" fontId="43" fillId="0" borderId="1" xfId="0" applyFont="1" applyBorder="1" applyAlignment="1" applyProtection="1">
      <alignment vertical="center"/>
      <protection locked="0"/>
    </xf>
    <xf numFmtId="0" fontId="46" fillId="0" borderId="34" xfId="0" applyFont="1" applyBorder="1" applyAlignment="1" applyProtection="1">
      <alignment vertical="center"/>
      <protection locked="0"/>
    </xf>
    <xf numFmtId="0" fontId="43" fillId="0" borderId="34" xfId="0" applyFont="1" applyBorder="1" applyAlignment="1" applyProtection="1">
      <alignment vertical="center"/>
      <protection locked="0"/>
    </xf>
    <xf numFmtId="0" fontId="0" fillId="0" borderId="1" xfId="0" applyBorder="1" applyAlignment="1" applyProtection="1">
      <alignment vertical="top"/>
      <protection locked="0"/>
    </xf>
    <xf numFmtId="49" fontId="44" fillId="0" borderId="1" xfId="0" applyNumberFormat="1" applyFont="1" applyBorder="1" applyAlignment="1" applyProtection="1">
      <alignment horizontal="left" vertical="center"/>
      <protection locked="0"/>
    </xf>
    <xf numFmtId="0" fontId="0" fillId="0" borderId="34" xfId="0" applyBorder="1" applyAlignment="1" applyProtection="1">
      <alignment vertical="top"/>
      <protection locked="0"/>
    </xf>
    <xf numFmtId="0" fontId="43" fillId="0" borderId="34" xfId="0" applyFont="1" applyBorder="1" applyAlignment="1" applyProtection="1">
      <alignment horizontal="left"/>
      <protection locked="0"/>
    </xf>
    <xf numFmtId="0" fontId="46" fillId="0" borderId="34" xfId="0" applyFont="1" applyBorder="1" applyAlignment="1" applyProtection="1">
      <protection locked="0"/>
    </xf>
    <xf numFmtId="0" fontId="41" fillId="0" borderId="32" xfId="0" applyFont="1" applyBorder="1" applyAlignment="1" applyProtection="1">
      <alignment vertical="top"/>
      <protection locked="0"/>
    </xf>
    <xf numFmtId="0" fontId="41" fillId="0" borderId="33" xfId="0" applyFont="1" applyBorder="1" applyAlignment="1" applyProtection="1">
      <alignment vertical="top"/>
      <protection locked="0"/>
    </xf>
    <xf numFmtId="0" fontId="41" fillId="0" borderId="1" xfId="0" applyFont="1" applyBorder="1" applyAlignment="1" applyProtection="1">
      <alignment horizontal="center" vertical="center"/>
      <protection locked="0"/>
    </xf>
    <xf numFmtId="0" fontId="41" fillId="0" borderId="1" xfId="0" applyFont="1" applyBorder="1" applyAlignment="1" applyProtection="1">
      <alignment horizontal="left" vertical="top"/>
      <protection locked="0"/>
    </xf>
    <xf numFmtId="0" fontId="41" fillId="0" borderId="35" xfId="0" applyFont="1" applyBorder="1" applyAlignment="1" applyProtection="1">
      <alignment vertical="top"/>
      <protection locked="0"/>
    </xf>
    <xf numFmtId="0" fontId="41" fillId="0" borderId="34" xfId="0" applyFont="1" applyBorder="1" applyAlignment="1" applyProtection="1">
      <alignment vertical="top"/>
      <protection locked="0"/>
    </xf>
    <xf numFmtId="0" fontId="41" fillId="0" borderId="36" xfId="0" applyFont="1" applyBorder="1" applyAlignment="1" applyProtection="1">
      <alignment vertical="top"/>
      <protection locked="0"/>
    </xf>
    <xf numFmtId="4" fontId="23" fillId="0" borderId="0" xfId="0" applyNumberFormat="1" applyFont="1" applyAlignment="1">
      <alignment horizontal="right" vertical="center"/>
    </xf>
    <xf numFmtId="4" fontId="23" fillId="0" borderId="0" xfId="0" applyNumberFormat="1" applyFont="1" applyAlignment="1">
      <alignment vertical="center"/>
    </xf>
    <xf numFmtId="0" fontId="15" fillId="4" borderId="0" xfId="0" applyFont="1" applyFill="1" applyAlignment="1">
      <alignment horizontal="center" vertical="center"/>
    </xf>
    <xf numFmtId="0" fontId="0" fillId="0" borderId="0" xfId="0"/>
    <xf numFmtId="4" fontId="26" fillId="0" borderId="0" xfId="0" applyNumberFormat="1" applyFont="1" applyAlignment="1">
      <alignment vertical="center"/>
    </xf>
    <xf numFmtId="0" fontId="26" fillId="0" borderId="0" xfId="0" applyFont="1" applyAlignment="1">
      <alignment vertical="center"/>
    </xf>
    <xf numFmtId="4" fontId="26" fillId="0" borderId="0" xfId="0" applyNumberFormat="1" applyFont="1" applyAlignment="1">
      <alignment horizontal="right" vertical="center"/>
    </xf>
    <xf numFmtId="0" fontId="25" fillId="0" borderId="0" xfId="0" applyFont="1" applyAlignment="1">
      <alignment horizontal="left" vertical="center" wrapText="1"/>
    </xf>
    <xf numFmtId="4" fontId="7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30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/>
    </xf>
    <xf numFmtId="0" fontId="22" fillId="0" borderId="15" xfId="0" applyFont="1" applyBorder="1" applyAlignment="1">
      <alignment horizontal="center" vertical="center"/>
    </xf>
    <xf numFmtId="0" fontId="22" fillId="0" borderId="16" xfId="0" applyFont="1" applyBorder="1" applyAlignment="1">
      <alignment horizontal="left" vertical="center"/>
    </xf>
    <xf numFmtId="0" fontId="1" fillId="0" borderId="18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2" fillId="7" borderId="9" xfId="0" applyFont="1" applyFill="1" applyBorder="1" applyAlignment="1">
      <alignment horizontal="center" vertical="center"/>
    </xf>
    <xf numFmtId="0" fontId="2" fillId="7" borderId="10" xfId="0" applyFont="1" applyFill="1" applyBorder="1" applyAlignment="1">
      <alignment horizontal="left" vertical="center"/>
    </xf>
    <xf numFmtId="0" fontId="2" fillId="7" borderId="10" xfId="0" applyFont="1" applyFill="1" applyBorder="1" applyAlignment="1">
      <alignment horizontal="center" vertical="center"/>
    </xf>
    <xf numFmtId="0" fontId="2" fillId="7" borderId="10" xfId="0" applyFont="1" applyFill="1" applyBorder="1" applyAlignment="1">
      <alignment horizontal="right" vertical="center"/>
    </xf>
    <xf numFmtId="164" fontId="1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4" fontId="19" fillId="0" borderId="0" xfId="0" applyNumberFormat="1" applyFont="1" applyBorder="1" applyAlignment="1">
      <alignment vertical="center"/>
    </xf>
    <xf numFmtId="0" fontId="3" fillId="6" borderId="10" xfId="0" applyFont="1" applyFill="1" applyBorder="1" applyAlignment="1">
      <alignment horizontal="left" vertical="center"/>
    </xf>
    <xf numFmtId="0" fontId="0" fillId="6" borderId="10" xfId="0" applyFont="1" applyFill="1" applyBorder="1" applyAlignment="1">
      <alignment vertical="center"/>
    </xf>
    <xf numFmtId="4" fontId="3" fillId="6" borderId="10" xfId="0" applyNumberFormat="1" applyFont="1" applyFill="1" applyBorder="1" applyAlignment="1">
      <alignment vertical="center"/>
    </xf>
    <xf numFmtId="0" fontId="0" fillId="6" borderId="11" xfId="0" applyFont="1" applyFill="1" applyBorder="1" applyAlignment="1">
      <alignment vertical="center"/>
    </xf>
    <xf numFmtId="0" fontId="19" fillId="0" borderId="0" xfId="0" applyFont="1" applyAlignment="1">
      <alignment horizontal="left" vertical="top" wrapText="1"/>
    </xf>
    <xf numFmtId="0" fontId="19" fillId="0" borderId="0" xfId="0" applyFont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0" fillId="0" borderId="0" xfId="0" applyBorder="1"/>
    <xf numFmtId="0" fontId="3" fillId="0" borderId="0" xfId="0" applyFont="1" applyBorder="1" applyAlignment="1">
      <alignment horizontal="left" vertical="top" wrapText="1"/>
    </xf>
    <xf numFmtId="49" fontId="2" fillId="5" borderId="0" xfId="0" applyNumberFormat="1" applyFont="1" applyFill="1" applyBorder="1" applyAlignment="1" applyProtection="1">
      <alignment horizontal="left" vertical="center"/>
      <protection locked="0"/>
    </xf>
    <xf numFmtId="49" fontId="2" fillId="0" borderId="0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 wrapText="1"/>
    </xf>
    <xf numFmtId="4" fontId="20" fillId="0" borderId="8" xfId="0" applyNumberFormat="1" applyFont="1" applyBorder="1" applyAlignment="1">
      <alignment vertical="center"/>
    </xf>
    <xf numFmtId="0" fontId="0" fillId="0" borderId="8" xfId="0" applyFont="1" applyBorder="1" applyAlignment="1">
      <alignment vertical="center"/>
    </xf>
    <xf numFmtId="0" fontId="1" fillId="0" borderId="0" xfId="0" applyFont="1" applyBorder="1" applyAlignment="1">
      <alignment horizontal="right" vertical="center"/>
    </xf>
    <xf numFmtId="0" fontId="32" fillId="3" borderId="0" xfId="1" applyFont="1" applyFill="1" applyAlignment="1">
      <alignment vertical="center"/>
    </xf>
    <xf numFmtId="0" fontId="18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18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  <xf numFmtId="0" fontId="18" fillId="0" borderId="0" xfId="0" applyFont="1" applyBorder="1" applyAlignment="1">
      <alignment horizontal="left" vertical="center"/>
    </xf>
    <xf numFmtId="0" fontId="44" fillId="0" borderId="1" xfId="0" applyFont="1" applyBorder="1" applyAlignment="1" applyProtection="1">
      <alignment horizontal="left" vertical="center" wrapText="1"/>
      <protection locked="0"/>
    </xf>
    <xf numFmtId="0" fontId="42" fillId="0" borderId="1" xfId="0" applyFont="1" applyBorder="1" applyAlignment="1" applyProtection="1">
      <alignment horizontal="center" vertical="center" wrapText="1"/>
      <protection locked="0"/>
    </xf>
    <xf numFmtId="0" fontId="43" fillId="0" borderId="34" xfId="0" applyFont="1" applyBorder="1" applyAlignment="1" applyProtection="1">
      <alignment horizontal="left" wrapText="1"/>
      <protection locked="0"/>
    </xf>
    <xf numFmtId="0" fontId="44" fillId="0" borderId="1" xfId="0" applyFont="1" applyBorder="1" applyAlignment="1" applyProtection="1">
      <alignment horizontal="left" vertical="center"/>
      <protection locked="0"/>
    </xf>
    <xf numFmtId="49" fontId="44" fillId="0" borderId="1" xfId="0" applyNumberFormat="1" applyFont="1" applyBorder="1" applyAlignment="1" applyProtection="1">
      <alignment horizontal="left" vertical="center" wrapText="1"/>
      <protection locked="0"/>
    </xf>
    <xf numFmtId="0" fontId="42" fillId="0" borderId="1" xfId="0" applyFont="1" applyBorder="1" applyAlignment="1" applyProtection="1">
      <alignment horizontal="center" vertical="center"/>
      <protection locked="0"/>
    </xf>
    <xf numFmtId="0" fontId="43" fillId="0" borderId="34" xfId="0" applyFont="1" applyBorder="1" applyAlignment="1" applyProtection="1">
      <alignment horizontal="left"/>
      <protection locked="0"/>
    </xf>
    <xf numFmtId="0" fontId="44" fillId="0" borderId="1" xfId="0" applyFont="1" applyBorder="1" applyAlignment="1" applyProtection="1">
      <alignment horizontal="left" vertical="top"/>
      <protection locked="0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71145" cy="271145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M67"/>
  <sheetViews>
    <sheetView showGridLines="0" workbookViewId="0">
      <pane ySplit="1" topLeftCell="A2" activePane="bottomLeft" state="frozen"/>
      <selection pane="bottomLeft"/>
    </sheetView>
  </sheetViews>
  <sheetFormatPr defaultRowHeight="12"/>
  <cols>
    <col min="1" max="1" width="8.28515625" customWidth="1"/>
    <col min="2" max="2" width="1.7109375" customWidth="1"/>
    <col min="3" max="3" width="4.140625" customWidth="1"/>
    <col min="4" max="33" width="2.7109375" customWidth="1"/>
    <col min="34" max="34" width="3.28515625" customWidth="1"/>
    <col min="35" max="35" width="31.7109375" customWidth="1"/>
    <col min="36" max="37" width="2.42578125" customWidth="1"/>
    <col min="38" max="38" width="8.28515625" customWidth="1"/>
    <col min="39" max="39" width="3.28515625" customWidth="1"/>
    <col min="40" max="40" width="13.28515625" customWidth="1"/>
    <col min="41" max="41" width="7.42578125" customWidth="1"/>
    <col min="42" max="42" width="4.140625" customWidth="1"/>
    <col min="43" max="43" width="15.7109375" customWidth="1"/>
    <col min="44" max="44" width="13.7109375" customWidth="1"/>
    <col min="45" max="47" width="25.85546875" hidden="1" customWidth="1"/>
    <col min="48" max="52" width="21.7109375" hidden="1" customWidth="1"/>
    <col min="53" max="53" width="19.140625" hidden="1" customWidth="1"/>
    <col min="54" max="54" width="25" hidden="1" customWidth="1"/>
    <col min="55" max="56" width="19.140625" hidden="1" customWidth="1"/>
    <col min="57" max="57" width="66.42578125" customWidth="1"/>
    <col min="71" max="91" width="9.28515625" hidden="1"/>
  </cols>
  <sheetData>
    <row r="1" spans="1:74" ht="21.45" customHeight="1">
      <c r="A1" s="15" t="s">
        <v>0</v>
      </c>
      <c r="B1" s="16"/>
      <c r="C1" s="16"/>
      <c r="D1" s="17" t="s">
        <v>1</v>
      </c>
      <c r="E1" s="16"/>
      <c r="F1" s="16"/>
      <c r="G1" s="16"/>
      <c r="H1" s="16"/>
      <c r="I1" s="16"/>
      <c r="J1" s="16"/>
      <c r="K1" s="18" t="s">
        <v>2</v>
      </c>
      <c r="L1" s="18"/>
      <c r="M1" s="18"/>
      <c r="N1" s="18"/>
      <c r="O1" s="18"/>
      <c r="P1" s="18"/>
      <c r="Q1" s="18"/>
      <c r="R1" s="18"/>
      <c r="S1" s="18"/>
      <c r="T1" s="16"/>
      <c r="U1" s="16"/>
      <c r="V1" s="16"/>
      <c r="W1" s="18" t="s">
        <v>3</v>
      </c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9"/>
      <c r="AJ1" s="20"/>
      <c r="AK1" s="20"/>
      <c r="AL1" s="20"/>
      <c r="AM1" s="20"/>
      <c r="AN1" s="20"/>
      <c r="AO1" s="20"/>
      <c r="AP1" s="20"/>
      <c r="AQ1" s="20"/>
      <c r="AR1" s="20"/>
      <c r="AS1" s="20"/>
      <c r="AT1" s="20"/>
      <c r="AU1" s="20"/>
      <c r="AV1" s="20"/>
      <c r="AW1" s="20"/>
      <c r="AX1" s="20"/>
      <c r="AY1" s="20"/>
      <c r="AZ1" s="20"/>
      <c r="BA1" s="21" t="s">
        <v>4</v>
      </c>
      <c r="BB1" s="21" t="s">
        <v>5</v>
      </c>
      <c r="BC1" s="20"/>
      <c r="BD1" s="20"/>
      <c r="BE1" s="20"/>
      <c r="BF1" s="20"/>
      <c r="BG1" s="20"/>
      <c r="BH1" s="20"/>
      <c r="BI1" s="20"/>
      <c r="BJ1" s="20"/>
      <c r="BK1" s="20"/>
      <c r="BL1" s="20"/>
      <c r="BM1" s="20"/>
      <c r="BN1" s="20"/>
      <c r="BO1" s="20"/>
      <c r="BP1" s="20"/>
      <c r="BQ1" s="20"/>
      <c r="BR1" s="20"/>
      <c r="BT1" s="22" t="s">
        <v>6</v>
      </c>
      <c r="BU1" s="22" t="s">
        <v>6</v>
      </c>
      <c r="BV1" s="22" t="s">
        <v>7</v>
      </c>
    </row>
    <row r="2" spans="1:74" ht="36.9" customHeight="1">
      <c r="AR2" s="314" t="s">
        <v>8</v>
      </c>
      <c r="AS2" s="315"/>
      <c r="AT2" s="315"/>
      <c r="AU2" s="315"/>
      <c r="AV2" s="315"/>
      <c r="AW2" s="315"/>
      <c r="AX2" s="315"/>
      <c r="AY2" s="315"/>
      <c r="AZ2" s="315"/>
      <c r="BA2" s="315"/>
      <c r="BB2" s="315"/>
      <c r="BC2" s="315"/>
      <c r="BD2" s="315"/>
      <c r="BE2" s="315"/>
      <c r="BS2" s="23" t="s">
        <v>9</v>
      </c>
      <c r="BT2" s="23" t="s">
        <v>10</v>
      </c>
    </row>
    <row r="3" spans="1:74" ht="6.9" customHeight="1">
      <c r="B3" s="24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25"/>
      <c r="AP3" s="25"/>
      <c r="AQ3" s="26"/>
      <c r="BS3" s="23" t="s">
        <v>9</v>
      </c>
      <c r="BT3" s="23" t="s">
        <v>11</v>
      </c>
    </row>
    <row r="4" spans="1:74" ht="36.9" customHeight="1">
      <c r="B4" s="27"/>
      <c r="C4" s="28"/>
      <c r="D4" s="29" t="s">
        <v>12</v>
      </c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30"/>
      <c r="AS4" s="31" t="s">
        <v>13</v>
      </c>
      <c r="BE4" s="32" t="s">
        <v>14</v>
      </c>
      <c r="BS4" s="23" t="s">
        <v>15</v>
      </c>
    </row>
    <row r="5" spans="1:74" ht="14.4" customHeight="1">
      <c r="B5" s="27"/>
      <c r="C5" s="28"/>
      <c r="D5" s="33" t="s">
        <v>16</v>
      </c>
      <c r="E5" s="28"/>
      <c r="F5" s="28"/>
      <c r="G5" s="28"/>
      <c r="H5" s="28"/>
      <c r="I5" s="28"/>
      <c r="J5" s="28"/>
      <c r="K5" s="344" t="s">
        <v>17</v>
      </c>
      <c r="L5" s="345"/>
      <c r="M5" s="345"/>
      <c r="N5" s="345"/>
      <c r="O5" s="345"/>
      <c r="P5" s="345"/>
      <c r="Q5" s="345"/>
      <c r="R5" s="345"/>
      <c r="S5" s="345"/>
      <c r="T5" s="345"/>
      <c r="U5" s="345"/>
      <c r="V5" s="345"/>
      <c r="W5" s="345"/>
      <c r="X5" s="345"/>
      <c r="Y5" s="345"/>
      <c r="Z5" s="345"/>
      <c r="AA5" s="345"/>
      <c r="AB5" s="345"/>
      <c r="AC5" s="345"/>
      <c r="AD5" s="345"/>
      <c r="AE5" s="345"/>
      <c r="AF5" s="345"/>
      <c r="AG5" s="345"/>
      <c r="AH5" s="345"/>
      <c r="AI5" s="345"/>
      <c r="AJ5" s="345"/>
      <c r="AK5" s="345"/>
      <c r="AL5" s="345"/>
      <c r="AM5" s="345"/>
      <c r="AN5" s="345"/>
      <c r="AO5" s="345"/>
      <c r="AP5" s="28"/>
      <c r="AQ5" s="30"/>
      <c r="BE5" s="342" t="s">
        <v>18</v>
      </c>
      <c r="BS5" s="23" t="s">
        <v>9</v>
      </c>
    </row>
    <row r="6" spans="1:74" ht="36.9" customHeight="1">
      <c r="B6" s="27"/>
      <c r="C6" s="28"/>
      <c r="D6" s="35" t="s">
        <v>19</v>
      </c>
      <c r="E6" s="28"/>
      <c r="F6" s="28"/>
      <c r="G6" s="28"/>
      <c r="H6" s="28"/>
      <c r="I6" s="28"/>
      <c r="J6" s="28"/>
      <c r="K6" s="346" t="s">
        <v>20</v>
      </c>
      <c r="L6" s="345"/>
      <c r="M6" s="345"/>
      <c r="N6" s="345"/>
      <c r="O6" s="345"/>
      <c r="P6" s="345"/>
      <c r="Q6" s="345"/>
      <c r="R6" s="345"/>
      <c r="S6" s="345"/>
      <c r="T6" s="345"/>
      <c r="U6" s="345"/>
      <c r="V6" s="345"/>
      <c r="W6" s="345"/>
      <c r="X6" s="345"/>
      <c r="Y6" s="345"/>
      <c r="Z6" s="345"/>
      <c r="AA6" s="345"/>
      <c r="AB6" s="345"/>
      <c r="AC6" s="345"/>
      <c r="AD6" s="345"/>
      <c r="AE6" s="345"/>
      <c r="AF6" s="345"/>
      <c r="AG6" s="345"/>
      <c r="AH6" s="345"/>
      <c r="AI6" s="345"/>
      <c r="AJ6" s="345"/>
      <c r="AK6" s="345"/>
      <c r="AL6" s="345"/>
      <c r="AM6" s="345"/>
      <c r="AN6" s="345"/>
      <c r="AO6" s="345"/>
      <c r="AP6" s="28"/>
      <c r="AQ6" s="30"/>
      <c r="BE6" s="343"/>
      <c r="BS6" s="23" t="s">
        <v>9</v>
      </c>
    </row>
    <row r="7" spans="1:74" ht="14.4" customHeight="1">
      <c r="B7" s="27"/>
      <c r="C7" s="28"/>
      <c r="D7" s="36" t="s">
        <v>21</v>
      </c>
      <c r="E7" s="28"/>
      <c r="F7" s="28"/>
      <c r="G7" s="28"/>
      <c r="H7" s="28"/>
      <c r="I7" s="28"/>
      <c r="J7" s="28"/>
      <c r="K7" s="34" t="s">
        <v>5</v>
      </c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8"/>
      <c r="AH7" s="28"/>
      <c r="AI7" s="28"/>
      <c r="AJ7" s="28"/>
      <c r="AK7" s="36" t="s">
        <v>22</v>
      </c>
      <c r="AL7" s="28"/>
      <c r="AM7" s="28"/>
      <c r="AN7" s="34" t="s">
        <v>5</v>
      </c>
      <c r="AO7" s="28"/>
      <c r="AP7" s="28"/>
      <c r="AQ7" s="30"/>
      <c r="BE7" s="343"/>
      <c r="BS7" s="23" t="s">
        <v>9</v>
      </c>
    </row>
    <row r="8" spans="1:74" ht="14.4" customHeight="1">
      <c r="B8" s="27"/>
      <c r="C8" s="28"/>
      <c r="D8" s="36" t="s">
        <v>23</v>
      </c>
      <c r="E8" s="28"/>
      <c r="F8" s="28"/>
      <c r="G8" s="28"/>
      <c r="H8" s="28"/>
      <c r="I8" s="28"/>
      <c r="J8" s="28"/>
      <c r="K8" s="34" t="s">
        <v>24</v>
      </c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  <c r="AF8" s="28"/>
      <c r="AG8" s="28"/>
      <c r="AH8" s="28"/>
      <c r="AI8" s="28"/>
      <c r="AJ8" s="28"/>
      <c r="AK8" s="36" t="s">
        <v>25</v>
      </c>
      <c r="AL8" s="28"/>
      <c r="AM8" s="28"/>
      <c r="AN8" s="37" t="s">
        <v>26</v>
      </c>
      <c r="AO8" s="28"/>
      <c r="AP8" s="28"/>
      <c r="AQ8" s="30"/>
      <c r="BE8" s="343"/>
      <c r="BS8" s="23" t="s">
        <v>9</v>
      </c>
    </row>
    <row r="9" spans="1:74" ht="14.4" customHeight="1">
      <c r="B9" s="27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28"/>
      <c r="AL9" s="28"/>
      <c r="AM9" s="28"/>
      <c r="AN9" s="28"/>
      <c r="AO9" s="28"/>
      <c r="AP9" s="28"/>
      <c r="AQ9" s="30"/>
      <c r="BE9" s="343"/>
      <c r="BS9" s="23" t="s">
        <v>9</v>
      </c>
    </row>
    <row r="10" spans="1:74" ht="14.4" customHeight="1">
      <c r="B10" s="27"/>
      <c r="C10" s="28"/>
      <c r="D10" s="36" t="s">
        <v>27</v>
      </c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28"/>
      <c r="AK10" s="36" t="s">
        <v>28</v>
      </c>
      <c r="AL10" s="28"/>
      <c r="AM10" s="28"/>
      <c r="AN10" s="34" t="s">
        <v>29</v>
      </c>
      <c r="AO10" s="28"/>
      <c r="AP10" s="28"/>
      <c r="AQ10" s="30"/>
      <c r="BE10" s="343"/>
      <c r="BS10" s="23" t="s">
        <v>9</v>
      </c>
    </row>
    <row r="11" spans="1:74" ht="18.45" customHeight="1">
      <c r="B11" s="27"/>
      <c r="C11" s="28"/>
      <c r="D11" s="28"/>
      <c r="E11" s="34" t="s">
        <v>30</v>
      </c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8"/>
      <c r="AK11" s="36" t="s">
        <v>31</v>
      </c>
      <c r="AL11" s="28"/>
      <c r="AM11" s="28"/>
      <c r="AN11" s="34" t="s">
        <v>5</v>
      </c>
      <c r="AO11" s="28"/>
      <c r="AP11" s="28"/>
      <c r="AQ11" s="30"/>
      <c r="BE11" s="343"/>
      <c r="BS11" s="23" t="s">
        <v>9</v>
      </c>
    </row>
    <row r="12" spans="1:74" ht="6.9" customHeight="1">
      <c r="B12" s="27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30"/>
      <c r="BE12" s="343"/>
      <c r="BS12" s="23" t="s">
        <v>9</v>
      </c>
    </row>
    <row r="13" spans="1:74" ht="14.4" customHeight="1">
      <c r="B13" s="27"/>
      <c r="C13" s="28"/>
      <c r="D13" s="36" t="s">
        <v>32</v>
      </c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36" t="s">
        <v>28</v>
      </c>
      <c r="AL13" s="28"/>
      <c r="AM13" s="28"/>
      <c r="AN13" s="38" t="s">
        <v>33</v>
      </c>
      <c r="AO13" s="28"/>
      <c r="AP13" s="28"/>
      <c r="AQ13" s="30"/>
      <c r="BE13" s="343"/>
      <c r="BS13" s="23" t="s">
        <v>9</v>
      </c>
    </row>
    <row r="14" spans="1:74" ht="13.2">
      <c r="B14" s="27"/>
      <c r="C14" s="28"/>
      <c r="D14" s="28"/>
      <c r="E14" s="347" t="s">
        <v>33</v>
      </c>
      <c r="F14" s="348"/>
      <c r="G14" s="348"/>
      <c r="H14" s="348"/>
      <c r="I14" s="348"/>
      <c r="J14" s="348"/>
      <c r="K14" s="348"/>
      <c r="L14" s="348"/>
      <c r="M14" s="348"/>
      <c r="N14" s="348"/>
      <c r="O14" s="348"/>
      <c r="P14" s="348"/>
      <c r="Q14" s="348"/>
      <c r="R14" s="348"/>
      <c r="S14" s="348"/>
      <c r="T14" s="348"/>
      <c r="U14" s="348"/>
      <c r="V14" s="348"/>
      <c r="W14" s="348"/>
      <c r="X14" s="348"/>
      <c r="Y14" s="348"/>
      <c r="Z14" s="348"/>
      <c r="AA14" s="348"/>
      <c r="AB14" s="348"/>
      <c r="AC14" s="348"/>
      <c r="AD14" s="348"/>
      <c r="AE14" s="348"/>
      <c r="AF14" s="348"/>
      <c r="AG14" s="348"/>
      <c r="AH14" s="348"/>
      <c r="AI14" s="348"/>
      <c r="AJ14" s="348"/>
      <c r="AK14" s="36" t="s">
        <v>31</v>
      </c>
      <c r="AL14" s="28"/>
      <c r="AM14" s="28"/>
      <c r="AN14" s="38" t="s">
        <v>33</v>
      </c>
      <c r="AO14" s="28"/>
      <c r="AP14" s="28"/>
      <c r="AQ14" s="30"/>
      <c r="BE14" s="343"/>
      <c r="BS14" s="23" t="s">
        <v>9</v>
      </c>
    </row>
    <row r="15" spans="1:74" ht="6.9" customHeight="1">
      <c r="B15" s="27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30"/>
      <c r="BE15" s="343"/>
      <c r="BS15" s="23" t="s">
        <v>6</v>
      </c>
    </row>
    <row r="16" spans="1:74" ht="14.4" customHeight="1">
      <c r="B16" s="27"/>
      <c r="C16" s="28"/>
      <c r="D16" s="36" t="s">
        <v>34</v>
      </c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36" t="s">
        <v>28</v>
      </c>
      <c r="AL16" s="28"/>
      <c r="AM16" s="28"/>
      <c r="AN16" s="34" t="s">
        <v>35</v>
      </c>
      <c r="AO16" s="28"/>
      <c r="AP16" s="28"/>
      <c r="AQ16" s="30"/>
      <c r="BE16" s="343"/>
      <c r="BS16" s="23" t="s">
        <v>6</v>
      </c>
    </row>
    <row r="17" spans="2:71" ht="18.45" customHeight="1">
      <c r="B17" s="27"/>
      <c r="C17" s="28"/>
      <c r="D17" s="28"/>
      <c r="E17" s="34" t="s">
        <v>36</v>
      </c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36" t="s">
        <v>31</v>
      </c>
      <c r="AL17" s="28"/>
      <c r="AM17" s="28"/>
      <c r="AN17" s="34" t="s">
        <v>37</v>
      </c>
      <c r="AO17" s="28"/>
      <c r="AP17" s="28"/>
      <c r="AQ17" s="30"/>
      <c r="BE17" s="343"/>
      <c r="BS17" s="23" t="s">
        <v>38</v>
      </c>
    </row>
    <row r="18" spans="2:71" ht="6.9" customHeight="1">
      <c r="B18" s="27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8"/>
      <c r="AQ18" s="30"/>
      <c r="BE18" s="343"/>
      <c r="BS18" s="23" t="s">
        <v>9</v>
      </c>
    </row>
    <row r="19" spans="2:71" ht="14.4" customHeight="1">
      <c r="B19" s="27"/>
      <c r="C19" s="28"/>
      <c r="D19" s="36" t="s">
        <v>39</v>
      </c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30"/>
      <c r="BE19" s="343"/>
      <c r="BS19" s="23" t="s">
        <v>9</v>
      </c>
    </row>
    <row r="20" spans="2:71" ht="162.75" customHeight="1">
      <c r="B20" s="27"/>
      <c r="C20" s="28"/>
      <c r="D20" s="28"/>
      <c r="E20" s="349" t="s">
        <v>40</v>
      </c>
      <c r="F20" s="349"/>
      <c r="G20" s="349"/>
      <c r="H20" s="349"/>
      <c r="I20" s="349"/>
      <c r="J20" s="349"/>
      <c r="K20" s="349"/>
      <c r="L20" s="349"/>
      <c r="M20" s="349"/>
      <c r="N20" s="349"/>
      <c r="O20" s="349"/>
      <c r="P20" s="349"/>
      <c r="Q20" s="349"/>
      <c r="R20" s="349"/>
      <c r="S20" s="349"/>
      <c r="T20" s="349"/>
      <c r="U20" s="349"/>
      <c r="V20" s="349"/>
      <c r="W20" s="349"/>
      <c r="X20" s="349"/>
      <c r="Y20" s="349"/>
      <c r="Z20" s="349"/>
      <c r="AA20" s="349"/>
      <c r="AB20" s="349"/>
      <c r="AC20" s="349"/>
      <c r="AD20" s="349"/>
      <c r="AE20" s="349"/>
      <c r="AF20" s="349"/>
      <c r="AG20" s="349"/>
      <c r="AH20" s="349"/>
      <c r="AI20" s="349"/>
      <c r="AJ20" s="349"/>
      <c r="AK20" s="349"/>
      <c r="AL20" s="349"/>
      <c r="AM20" s="349"/>
      <c r="AN20" s="349"/>
      <c r="AO20" s="28"/>
      <c r="AP20" s="28"/>
      <c r="AQ20" s="30"/>
      <c r="BE20" s="343"/>
      <c r="BS20" s="23" t="s">
        <v>6</v>
      </c>
    </row>
    <row r="21" spans="2:71" ht="6.9" customHeight="1">
      <c r="B21" s="27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30"/>
      <c r="BE21" s="343"/>
    </row>
    <row r="22" spans="2:71" ht="6.9" customHeight="1">
      <c r="B22" s="27"/>
      <c r="C22" s="28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39"/>
      <c r="AG22" s="39"/>
      <c r="AH22" s="39"/>
      <c r="AI22" s="39"/>
      <c r="AJ22" s="39"/>
      <c r="AK22" s="39"/>
      <c r="AL22" s="39"/>
      <c r="AM22" s="39"/>
      <c r="AN22" s="39"/>
      <c r="AO22" s="39"/>
      <c r="AP22" s="28"/>
      <c r="AQ22" s="30"/>
      <c r="BE22" s="343"/>
    </row>
    <row r="23" spans="2:71" s="1" customFormat="1" ht="25.95" customHeight="1">
      <c r="B23" s="40"/>
      <c r="C23" s="41"/>
      <c r="D23" s="42" t="s">
        <v>41</v>
      </c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  <c r="Z23" s="43"/>
      <c r="AA23" s="43"/>
      <c r="AB23" s="43"/>
      <c r="AC23" s="43"/>
      <c r="AD23" s="43"/>
      <c r="AE23" s="43"/>
      <c r="AF23" s="43"/>
      <c r="AG23" s="43"/>
      <c r="AH23" s="43"/>
      <c r="AI23" s="43"/>
      <c r="AJ23" s="43"/>
      <c r="AK23" s="350">
        <f>ROUND(AG51,2)</f>
        <v>0</v>
      </c>
      <c r="AL23" s="351"/>
      <c r="AM23" s="351"/>
      <c r="AN23" s="351"/>
      <c r="AO23" s="351"/>
      <c r="AP23" s="41"/>
      <c r="AQ23" s="44"/>
      <c r="BE23" s="343"/>
    </row>
    <row r="24" spans="2:71" s="1" customFormat="1" ht="6.9" customHeight="1">
      <c r="B24" s="40"/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41"/>
      <c r="AA24" s="41"/>
      <c r="AB24" s="41"/>
      <c r="AC24" s="41"/>
      <c r="AD24" s="41"/>
      <c r="AE24" s="41"/>
      <c r="AF24" s="41"/>
      <c r="AG24" s="41"/>
      <c r="AH24" s="41"/>
      <c r="AI24" s="41"/>
      <c r="AJ24" s="41"/>
      <c r="AK24" s="41"/>
      <c r="AL24" s="41"/>
      <c r="AM24" s="41"/>
      <c r="AN24" s="41"/>
      <c r="AO24" s="41"/>
      <c r="AP24" s="41"/>
      <c r="AQ24" s="44"/>
      <c r="BE24" s="343"/>
    </row>
    <row r="25" spans="2:71" s="1" customFormat="1">
      <c r="B25" s="40"/>
      <c r="C25" s="41"/>
      <c r="D25" s="41"/>
      <c r="E25" s="41"/>
      <c r="F25" s="41"/>
      <c r="G25" s="41"/>
      <c r="H25" s="41"/>
      <c r="I25" s="41"/>
      <c r="J25" s="41"/>
      <c r="K25" s="41"/>
      <c r="L25" s="352" t="s">
        <v>42</v>
      </c>
      <c r="M25" s="352"/>
      <c r="N25" s="352"/>
      <c r="O25" s="352"/>
      <c r="P25" s="41"/>
      <c r="Q25" s="41"/>
      <c r="R25" s="41"/>
      <c r="S25" s="41"/>
      <c r="T25" s="41"/>
      <c r="U25" s="41"/>
      <c r="V25" s="41"/>
      <c r="W25" s="352" t="s">
        <v>43</v>
      </c>
      <c r="X25" s="352"/>
      <c r="Y25" s="352"/>
      <c r="Z25" s="352"/>
      <c r="AA25" s="352"/>
      <c r="AB25" s="352"/>
      <c r="AC25" s="352"/>
      <c r="AD25" s="352"/>
      <c r="AE25" s="352"/>
      <c r="AF25" s="41"/>
      <c r="AG25" s="41"/>
      <c r="AH25" s="41"/>
      <c r="AI25" s="41"/>
      <c r="AJ25" s="41"/>
      <c r="AK25" s="352" t="s">
        <v>44</v>
      </c>
      <c r="AL25" s="352"/>
      <c r="AM25" s="352"/>
      <c r="AN25" s="352"/>
      <c r="AO25" s="352"/>
      <c r="AP25" s="41"/>
      <c r="AQ25" s="44"/>
      <c r="BE25" s="343"/>
    </row>
    <row r="26" spans="2:71" s="2" customFormat="1" ht="14.4" customHeight="1">
      <c r="B26" s="46"/>
      <c r="C26" s="47"/>
      <c r="D26" s="48" t="s">
        <v>45</v>
      </c>
      <c r="E26" s="47"/>
      <c r="F26" s="48" t="s">
        <v>46</v>
      </c>
      <c r="G26" s="47"/>
      <c r="H26" s="47"/>
      <c r="I26" s="47"/>
      <c r="J26" s="47"/>
      <c r="K26" s="47"/>
      <c r="L26" s="335">
        <v>0.21</v>
      </c>
      <c r="M26" s="336"/>
      <c r="N26" s="336"/>
      <c r="O26" s="336"/>
      <c r="P26" s="47"/>
      <c r="Q26" s="47"/>
      <c r="R26" s="47"/>
      <c r="S26" s="47"/>
      <c r="T26" s="47"/>
      <c r="U26" s="47"/>
      <c r="V26" s="47"/>
      <c r="W26" s="337">
        <f>ROUND(AZ51,2)</f>
        <v>0</v>
      </c>
      <c r="X26" s="336"/>
      <c r="Y26" s="336"/>
      <c r="Z26" s="336"/>
      <c r="AA26" s="336"/>
      <c r="AB26" s="336"/>
      <c r="AC26" s="336"/>
      <c r="AD26" s="336"/>
      <c r="AE26" s="336"/>
      <c r="AF26" s="47"/>
      <c r="AG26" s="47"/>
      <c r="AH26" s="47"/>
      <c r="AI26" s="47"/>
      <c r="AJ26" s="47"/>
      <c r="AK26" s="337">
        <f>ROUND(AV51,2)</f>
        <v>0</v>
      </c>
      <c r="AL26" s="336"/>
      <c r="AM26" s="336"/>
      <c r="AN26" s="336"/>
      <c r="AO26" s="336"/>
      <c r="AP26" s="47"/>
      <c r="AQ26" s="49"/>
      <c r="BE26" s="343"/>
    </row>
    <row r="27" spans="2:71" s="2" customFormat="1" ht="14.4" customHeight="1">
      <c r="B27" s="46"/>
      <c r="C27" s="47"/>
      <c r="D27" s="47"/>
      <c r="E27" s="47"/>
      <c r="F27" s="48" t="s">
        <v>47</v>
      </c>
      <c r="G27" s="47"/>
      <c r="H27" s="47"/>
      <c r="I27" s="47"/>
      <c r="J27" s="47"/>
      <c r="K27" s="47"/>
      <c r="L27" s="335">
        <v>0.15</v>
      </c>
      <c r="M27" s="336"/>
      <c r="N27" s="336"/>
      <c r="O27" s="336"/>
      <c r="P27" s="47"/>
      <c r="Q27" s="47"/>
      <c r="R27" s="47"/>
      <c r="S27" s="47"/>
      <c r="T27" s="47"/>
      <c r="U27" s="47"/>
      <c r="V27" s="47"/>
      <c r="W27" s="337">
        <f>ROUND(BA51,2)</f>
        <v>0</v>
      </c>
      <c r="X27" s="336"/>
      <c r="Y27" s="336"/>
      <c r="Z27" s="336"/>
      <c r="AA27" s="336"/>
      <c r="AB27" s="336"/>
      <c r="AC27" s="336"/>
      <c r="AD27" s="336"/>
      <c r="AE27" s="336"/>
      <c r="AF27" s="47"/>
      <c r="AG27" s="47"/>
      <c r="AH27" s="47"/>
      <c r="AI27" s="47"/>
      <c r="AJ27" s="47"/>
      <c r="AK27" s="337">
        <f>ROUND(AW51,2)</f>
        <v>0</v>
      </c>
      <c r="AL27" s="336"/>
      <c r="AM27" s="336"/>
      <c r="AN27" s="336"/>
      <c r="AO27" s="336"/>
      <c r="AP27" s="47"/>
      <c r="AQ27" s="49"/>
      <c r="BE27" s="343"/>
    </row>
    <row r="28" spans="2:71" s="2" customFormat="1" ht="14.4" hidden="1" customHeight="1">
      <c r="B28" s="46"/>
      <c r="C28" s="47"/>
      <c r="D28" s="47"/>
      <c r="E28" s="47"/>
      <c r="F28" s="48" t="s">
        <v>48</v>
      </c>
      <c r="G28" s="47"/>
      <c r="H28" s="47"/>
      <c r="I28" s="47"/>
      <c r="J28" s="47"/>
      <c r="K28" s="47"/>
      <c r="L28" s="335">
        <v>0.21</v>
      </c>
      <c r="M28" s="336"/>
      <c r="N28" s="336"/>
      <c r="O28" s="336"/>
      <c r="P28" s="47"/>
      <c r="Q28" s="47"/>
      <c r="R28" s="47"/>
      <c r="S28" s="47"/>
      <c r="T28" s="47"/>
      <c r="U28" s="47"/>
      <c r="V28" s="47"/>
      <c r="W28" s="337">
        <f>ROUND(BB51,2)</f>
        <v>0</v>
      </c>
      <c r="X28" s="336"/>
      <c r="Y28" s="336"/>
      <c r="Z28" s="336"/>
      <c r="AA28" s="336"/>
      <c r="AB28" s="336"/>
      <c r="AC28" s="336"/>
      <c r="AD28" s="336"/>
      <c r="AE28" s="336"/>
      <c r="AF28" s="47"/>
      <c r="AG28" s="47"/>
      <c r="AH28" s="47"/>
      <c r="AI28" s="47"/>
      <c r="AJ28" s="47"/>
      <c r="AK28" s="337">
        <v>0</v>
      </c>
      <c r="AL28" s="336"/>
      <c r="AM28" s="336"/>
      <c r="AN28" s="336"/>
      <c r="AO28" s="336"/>
      <c r="AP28" s="47"/>
      <c r="AQ28" s="49"/>
      <c r="BE28" s="343"/>
    </row>
    <row r="29" spans="2:71" s="2" customFormat="1" ht="14.4" hidden="1" customHeight="1">
      <c r="B29" s="46"/>
      <c r="C29" s="47"/>
      <c r="D29" s="47"/>
      <c r="E29" s="47"/>
      <c r="F29" s="48" t="s">
        <v>49</v>
      </c>
      <c r="G29" s="47"/>
      <c r="H29" s="47"/>
      <c r="I29" s="47"/>
      <c r="J29" s="47"/>
      <c r="K29" s="47"/>
      <c r="L29" s="335">
        <v>0.15</v>
      </c>
      <c r="M29" s="336"/>
      <c r="N29" s="336"/>
      <c r="O29" s="336"/>
      <c r="P29" s="47"/>
      <c r="Q29" s="47"/>
      <c r="R29" s="47"/>
      <c r="S29" s="47"/>
      <c r="T29" s="47"/>
      <c r="U29" s="47"/>
      <c r="V29" s="47"/>
      <c r="W29" s="337">
        <f>ROUND(BC51,2)</f>
        <v>0</v>
      </c>
      <c r="X29" s="336"/>
      <c r="Y29" s="336"/>
      <c r="Z29" s="336"/>
      <c r="AA29" s="336"/>
      <c r="AB29" s="336"/>
      <c r="AC29" s="336"/>
      <c r="AD29" s="336"/>
      <c r="AE29" s="336"/>
      <c r="AF29" s="47"/>
      <c r="AG29" s="47"/>
      <c r="AH29" s="47"/>
      <c r="AI29" s="47"/>
      <c r="AJ29" s="47"/>
      <c r="AK29" s="337">
        <v>0</v>
      </c>
      <c r="AL29" s="336"/>
      <c r="AM29" s="336"/>
      <c r="AN29" s="336"/>
      <c r="AO29" s="336"/>
      <c r="AP29" s="47"/>
      <c r="AQ29" s="49"/>
      <c r="BE29" s="343"/>
    </row>
    <row r="30" spans="2:71" s="2" customFormat="1" ht="14.4" hidden="1" customHeight="1">
      <c r="B30" s="46"/>
      <c r="C30" s="47"/>
      <c r="D30" s="47"/>
      <c r="E30" s="47"/>
      <c r="F30" s="48" t="s">
        <v>50</v>
      </c>
      <c r="G30" s="47"/>
      <c r="H30" s="47"/>
      <c r="I30" s="47"/>
      <c r="J30" s="47"/>
      <c r="K30" s="47"/>
      <c r="L30" s="335">
        <v>0</v>
      </c>
      <c r="M30" s="336"/>
      <c r="N30" s="336"/>
      <c r="O30" s="336"/>
      <c r="P30" s="47"/>
      <c r="Q30" s="47"/>
      <c r="R30" s="47"/>
      <c r="S30" s="47"/>
      <c r="T30" s="47"/>
      <c r="U30" s="47"/>
      <c r="V30" s="47"/>
      <c r="W30" s="337">
        <f>ROUND(BD51,2)</f>
        <v>0</v>
      </c>
      <c r="X30" s="336"/>
      <c r="Y30" s="336"/>
      <c r="Z30" s="336"/>
      <c r="AA30" s="336"/>
      <c r="AB30" s="336"/>
      <c r="AC30" s="336"/>
      <c r="AD30" s="336"/>
      <c r="AE30" s="336"/>
      <c r="AF30" s="47"/>
      <c r="AG30" s="47"/>
      <c r="AH30" s="47"/>
      <c r="AI30" s="47"/>
      <c r="AJ30" s="47"/>
      <c r="AK30" s="337">
        <v>0</v>
      </c>
      <c r="AL30" s="336"/>
      <c r="AM30" s="336"/>
      <c r="AN30" s="336"/>
      <c r="AO30" s="336"/>
      <c r="AP30" s="47"/>
      <c r="AQ30" s="49"/>
      <c r="BE30" s="343"/>
    </row>
    <row r="31" spans="2:71" s="1" customFormat="1" ht="6.9" customHeight="1">
      <c r="B31" s="40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41"/>
      <c r="AA31" s="41"/>
      <c r="AB31" s="41"/>
      <c r="AC31" s="41"/>
      <c r="AD31" s="41"/>
      <c r="AE31" s="41"/>
      <c r="AF31" s="41"/>
      <c r="AG31" s="41"/>
      <c r="AH31" s="41"/>
      <c r="AI31" s="41"/>
      <c r="AJ31" s="41"/>
      <c r="AK31" s="41"/>
      <c r="AL31" s="41"/>
      <c r="AM31" s="41"/>
      <c r="AN31" s="41"/>
      <c r="AO31" s="41"/>
      <c r="AP31" s="41"/>
      <c r="AQ31" s="44"/>
      <c r="BE31" s="343"/>
    </row>
    <row r="32" spans="2:71" s="1" customFormat="1" ht="25.95" customHeight="1">
      <c r="B32" s="40"/>
      <c r="C32" s="50"/>
      <c r="D32" s="51" t="s">
        <v>51</v>
      </c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3" t="s">
        <v>52</v>
      </c>
      <c r="U32" s="52"/>
      <c r="V32" s="52"/>
      <c r="W32" s="52"/>
      <c r="X32" s="338" t="s">
        <v>53</v>
      </c>
      <c r="Y32" s="339"/>
      <c r="Z32" s="339"/>
      <c r="AA32" s="339"/>
      <c r="AB32" s="339"/>
      <c r="AC32" s="52"/>
      <c r="AD32" s="52"/>
      <c r="AE32" s="52"/>
      <c r="AF32" s="52"/>
      <c r="AG32" s="52"/>
      <c r="AH32" s="52"/>
      <c r="AI32" s="52"/>
      <c r="AJ32" s="52"/>
      <c r="AK32" s="340">
        <f>SUM(AK23:AK30)</f>
        <v>0</v>
      </c>
      <c r="AL32" s="339"/>
      <c r="AM32" s="339"/>
      <c r="AN32" s="339"/>
      <c r="AO32" s="341"/>
      <c r="AP32" s="50"/>
      <c r="AQ32" s="54"/>
      <c r="BE32" s="343"/>
    </row>
    <row r="33" spans="2:56" s="1" customFormat="1" ht="6.9" customHeight="1">
      <c r="B33" s="40"/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41"/>
      <c r="Y33" s="41"/>
      <c r="Z33" s="41"/>
      <c r="AA33" s="41"/>
      <c r="AB33" s="41"/>
      <c r="AC33" s="41"/>
      <c r="AD33" s="41"/>
      <c r="AE33" s="41"/>
      <c r="AF33" s="41"/>
      <c r="AG33" s="41"/>
      <c r="AH33" s="41"/>
      <c r="AI33" s="41"/>
      <c r="AJ33" s="41"/>
      <c r="AK33" s="41"/>
      <c r="AL33" s="41"/>
      <c r="AM33" s="41"/>
      <c r="AN33" s="41"/>
      <c r="AO33" s="41"/>
      <c r="AP33" s="41"/>
      <c r="AQ33" s="44"/>
    </row>
    <row r="34" spans="2:56" s="1" customFormat="1" ht="6.9" customHeight="1">
      <c r="B34" s="55"/>
      <c r="C34" s="56"/>
      <c r="D34" s="56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6"/>
      <c r="R34" s="56"/>
      <c r="S34" s="56"/>
      <c r="T34" s="56"/>
      <c r="U34" s="56"/>
      <c r="V34" s="56"/>
      <c r="W34" s="56"/>
      <c r="X34" s="56"/>
      <c r="Y34" s="56"/>
      <c r="Z34" s="56"/>
      <c r="AA34" s="56"/>
      <c r="AB34" s="56"/>
      <c r="AC34" s="56"/>
      <c r="AD34" s="56"/>
      <c r="AE34" s="56"/>
      <c r="AF34" s="56"/>
      <c r="AG34" s="56"/>
      <c r="AH34" s="56"/>
      <c r="AI34" s="56"/>
      <c r="AJ34" s="56"/>
      <c r="AK34" s="56"/>
      <c r="AL34" s="56"/>
      <c r="AM34" s="56"/>
      <c r="AN34" s="56"/>
      <c r="AO34" s="56"/>
      <c r="AP34" s="56"/>
      <c r="AQ34" s="57"/>
    </row>
    <row r="38" spans="2:56" s="1" customFormat="1" ht="6.9" customHeight="1">
      <c r="B38" s="58"/>
      <c r="C38" s="59"/>
      <c r="D38" s="59"/>
      <c r="E38" s="59"/>
      <c r="F38" s="59"/>
      <c r="G38" s="59"/>
      <c r="H38" s="59"/>
      <c r="I38" s="59"/>
      <c r="J38" s="59"/>
      <c r="K38" s="59"/>
      <c r="L38" s="59"/>
      <c r="M38" s="59"/>
      <c r="N38" s="59"/>
      <c r="O38" s="59"/>
      <c r="P38" s="59"/>
      <c r="Q38" s="59"/>
      <c r="R38" s="59"/>
      <c r="S38" s="59"/>
      <c r="T38" s="59"/>
      <c r="U38" s="59"/>
      <c r="V38" s="59"/>
      <c r="W38" s="59"/>
      <c r="X38" s="59"/>
      <c r="Y38" s="59"/>
      <c r="Z38" s="59"/>
      <c r="AA38" s="59"/>
      <c r="AB38" s="59"/>
      <c r="AC38" s="59"/>
      <c r="AD38" s="59"/>
      <c r="AE38" s="59"/>
      <c r="AF38" s="59"/>
      <c r="AG38" s="59"/>
      <c r="AH38" s="59"/>
      <c r="AI38" s="59"/>
      <c r="AJ38" s="59"/>
      <c r="AK38" s="59"/>
      <c r="AL38" s="59"/>
      <c r="AM38" s="59"/>
      <c r="AN38" s="59"/>
      <c r="AO38" s="59"/>
      <c r="AP38" s="59"/>
      <c r="AQ38" s="59"/>
      <c r="AR38" s="40"/>
    </row>
    <row r="39" spans="2:56" s="1" customFormat="1" ht="36.9" customHeight="1">
      <c r="B39" s="40"/>
      <c r="C39" s="60" t="s">
        <v>54</v>
      </c>
      <c r="AR39" s="40"/>
    </row>
    <row r="40" spans="2:56" s="1" customFormat="1" ht="6.9" customHeight="1">
      <c r="B40" s="40"/>
      <c r="AR40" s="40"/>
    </row>
    <row r="41" spans="2:56" s="3" customFormat="1" ht="14.4" customHeight="1">
      <c r="B41" s="61"/>
      <c r="C41" s="62" t="s">
        <v>16</v>
      </c>
      <c r="L41" s="3" t="str">
        <f>K5</f>
        <v>PRJ-02/2014A</v>
      </c>
      <c r="AR41" s="61"/>
    </row>
    <row r="42" spans="2:56" s="4" customFormat="1" ht="36.9" customHeight="1">
      <c r="B42" s="63"/>
      <c r="C42" s="64" t="s">
        <v>19</v>
      </c>
      <c r="L42" s="323" t="str">
        <f>K6</f>
        <v>Nová škola pro Psáry a Dolní Jirčany - I.část</v>
      </c>
      <c r="M42" s="324"/>
      <c r="N42" s="324"/>
      <c r="O42" s="324"/>
      <c r="P42" s="324"/>
      <c r="Q42" s="324"/>
      <c r="R42" s="324"/>
      <c r="S42" s="324"/>
      <c r="T42" s="324"/>
      <c r="U42" s="324"/>
      <c r="V42" s="324"/>
      <c r="W42" s="324"/>
      <c r="X42" s="324"/>
      <c r="Y42" s="324"/>
      <c r="Z42" s="324"/>
      <c r="AA42" s="324"/>
      <c r="AB42" s="324"/>
      <c r="AC42" s="324"/>
      <c r="AD42" s="324"/>
      <c r="AE42" s="324"/>
      <c r="AF42" s="324"/>
      <c r="AG42" s="324"/>
      <c r="AH42" s="324"/>
      <c r="AI42" s="324"/>
      <c r="AJ42" s="324"/>
      <c r="AK42" s="324"/>
      <c r="AL42" s="324"/>
      <c r="AM42" s="324"/>
      <c r="AN42" s="324"/>
      <c r="AO42" s="324"/>
      <c r="AR42" s="63"/>
    </row>
    <row r="43" spans="2:56" s="1" customFormat="1" ht="6.9" customHeight="1">
      <c r="B43" s="40"/>
      <c r="AR43" s="40"/>
    </row>
    <row r="44" spans="2:56" s="1" customFormat="1" ht="13.2">
      <c r="B44" s="40"/>
      <c r="C44" s="62" t="s">
        <v>23</v>
      </c>
      <c r="L44" s="65" t="str">
        <f>IF(K8="","",K8)</f>
        <v>Obec Psáry, ul. Pražská</v>
      </c>
      <c r="AI44" s="62" t="s">
        <v>25</v>
      </c>
      <c r="AM44" s="325" t="str">
        <f>IF(AN8= "","",AN8)</f>
        <v>6.3.2017</v>
      </c>
      <c r="AN44" s="325"/>
      <c r="AR44" s="40"/>
    </row>
    <row r="45" spans="2:56" s="1" customFormat="1" ht="6.9" customHeight="1">
      <c r="B45" s="40"/>
      <c r="AR45" s="40"/>
    </row>
    <row r="46" spans="2:56" s="1" customFormat="1" ht="13.2">
      <c r="B46" s="40"/>
      <c r="C46" s="62" t="s">
        <v>27</v>
      </c>
      <c r="L46" s="3" t="str">
        <f>IF(E11= "","",E11)</f>
        <v>Obec Psáry</v>
      </c>
      <c r="AI46" s="62" t="s">
        <v>34</v>
      </c>
      <c r="AM46" s="326" t="str">
        <f>IF(E17="","",E17)</f>
        <v>PROJEKT CENTRUM NOVA s.r.o.</v>
      </c>
      <c r="AN46" s="326"/>
      <c r="AO46" s="326"/>
      <c r="AP46" s="326"/>
      <c r="AR46" s="40"/>
      <c r="AS46" s="327" t="s">
        <v>55</v>
      </c>
      <c r="AT46" s="328"/>
      <c r="AU46" s="67"/>
      <c r="AV46" s="67"/>
      <c r="AW46" s="67"/>
      <c r="AX46" s="67"/>
      <c r="AY46" s="67"/>
      <c r="AZ46" s="67"/>
      <c r="BA46" s="67"/>
      <c r="BB46" s="67"/>
      <c r="BC46" s="67"/>
      <c r="BD46" s="68"/>
    </row>
    <row r="47" spans="2:56" s="1" customFormat="1" ht="13.2">
      <c r="B47" s="40"/>
      <c r="C47" s="62" t="s">
        <v>32</v>
      </c>
      <c r="L47" s="3" t="str">
        <f>IF(E14= "Vyplň údaj","",E14)</f>
        <v/>
      </c>
      <c r="AR47" s="40"/>
      <c r="AS47" s="329"/>
      <c r="AT47" s="330"/>
      <c r="AU47" s="41"/>
      <c r="AV47" s="41"/>
      <c r="AW47" s="41"/>
      <c r="AX47" s="41"/>
      <c r="AY47" s="41"/>
      <c r="AZ47" s="41"/>
      <c r="BA47" s="41"/>
      <c r="BB47" s="41"/>
      <c r="BC47" s="41"/>
      <c r="BD47" s="69"/>
    </row>
    <row r="48" spans="2:56" s="1" customFormat="1" ht="10.95" customHeight="1">
      <c r="B48" s="40"/>
      <c r="AR48" s="40"/>
      <c r="AS48" s="329"/>
      <c r="AT48" s="330"/>
      <c r="AU48" s="41"/>
      <c r="AV48" s="41"/>
      <c r="AW48" s="41"/>
      <c r="AX48" s="41"/>
      <c r="AY48" s="41"/>
      <c r="AZ48" s="41"/>
      <c r="BA48" s="41"/>
      <c r="BB48" s="41"/>
      <c r="BC48" s="41"/>
      <c r="BD48" s="69"/>
    </row>
    <row r="49" spans="1:91" s="1" customFormat="1" ht="29.25" customHeight="1">
      <c r="B49" s="40"/>
      <c r="C49" s="331" t="s">
        <v>56</v>
      </c>
      <c r="D49" s="332"/>
      <c r="E49" s="332"/>
      <c r="F49" s="332"/>
      <c r="G49" s="332"/>
      <c r="H49" s="70"/>
      <c r="I49" s="333" t="s">
        <v>57</v>
      </c>
      <c r="J49" s="332"/>
      <c r="K49" s="332"/>
      <c r="L49" s="332"/>
      <c r="M49" s="332"/>
      <c r="N49" s="332"/>
      <c r="O49" s="332"/>
      <c r="P49" s="332"/>
      <c r="Q49" s="332"/>
      <c r="R49" s="332"/>
      <c r="S49" s="332"/>
      <c r="T49" s="332"/>
      <c r="U49" s="332"/>
      <c r="V49" s="332"/>
      <c r="W49" s="332"/>
      <c r="X49" s="332"/>
      <c r="Y49" s="332"/>
      <c r="Z49" s="332"/>
      <c r="AA49" s="332"/>
      <c r="AB49" s="332"/>
      <c r="AC49" s="332"/>
      <c r="AD49" s="332"/>
      <c r="AE49" s="332"/>
      <c r="AF49" s="332"/>
      <c r="AG49" s="334" t="s">
        <v>58</v>
      </c>
      <c r="AH49" s="332"/>
      <c r="AI49" s="332"/>
      <c r="AJ49" s="332"/>
      <c r="AK49" s="332"/>
      <c r="AL49" s="332"/>
      <c r="AM49" s="332"/>
      <c r="AN49" s="333" t="s">
        <v>59</v>
      </c>
      <c r="AO49" s="332"/>
      <c r="AP49" s="332"/>
      <c r="AQ49" s="71" t="s">
        <v>60</v>
      </c>
      <c r="AR49" s="40"/>
      <c r="AS49" s="72" t="s">
        <v>61</v>
      </c>
      <c r="AT49" s="73" t="s">
        <v>62</v>
      </c>
      <c r="AU49" s="73" t="s">
        <v>63</v>
      </c>
      <c r="AV49" s="73" t="s">
        <v>64</v>
      </c>
      <c r="AW49" s="73" t="s">
        <v>65</v>
      </c>
      <c r="AX49" s="73" t="s">
        <v>66</v>
      </c>
      <c r="AY49" s="73" t="s">
        <v>67</v>
      </c>
      <c r="AZ49" s="73" t="s">
        <v>68</v>
      </c>
      <c r="BA49" s="73" t="s">
        <v>69</v>
      </c>
      <c r="BB49" s="73" t="s">
        <v>70</v>
      </c>
      <c r="BC49" s="73" t="s">
        <v>71</v>
      </c>
      <c r="BD49" s="74" t="s">
        <v>72</v>
      </c>
    </row>
    <row r="50" spans="1:91" s="1" customFormat="1" ht="10.95" customHeight="1">
      <c r="B50" s="40"/>
      <c r="AR50" s="40"/>
      <c r="AS50" s="75"/>
      <c r="AT50" s="67"/>
      <c r="AU50" s="67"/>
      <c r="AV50" s="67"/>
      <c r="AW50" s="67"/>
      <c r="AX50" s="67"/>
      <c r="AY50" s="67"/>
      <c r="AZ50" s="67"/>
      <c r="BA50" s="67"/>
      <c r="BB50" s="67"/>
      <c r="BC50" s="67"/>
      <c r="BD50" s="68"/>
    </row>
    <row r="51" spans="1:91" s="4" customFormat="1" ht="32.4" customHeight="1">
      <c r="B51" s="63"/>
      <c r="C51" s="76" t="s">
        <v>73</v>
      </c>
      <c r="D51" s="77"/>
      <c r="E51" s="77"/>
      <c r="F51" s="77"/>
      <c r="G51" s="77"/>
      <c r="H51" s="77"/>
      <c r="I51" s="77"/>
      <c r="J51" s="77"/>
      <c r="K51" s="77"/>
      <c r="L51" s="77"/>
      <c r="M51" s="77"/>
      <c r="N51" s="77"/>
      <c r="O51" s="77"/>
      <c r="P51" s="77"/>
      <c r="Q51" s="77"/>
      <c r="R51" s="77"/>
      <c r="S51" s="77"/>
      <c r="T51" s="77"/>
      <c r="U51" s="77"/>
      <c r="V51" s="77"/>
      <c r="W51" s="77"/>
      <c r="X51" s="77"/>
      <c r="Y51" s="77"/>
      <c r="Z51" s="77"/>
      <c r="AA51" s="77"/>
      <c r="AB51" s="77"/>
      <c r="AC51" s="77"/>
      <c r="AD51" s="77"/>
      <c r="AE51" s="77"/>
      <c r="AF51" s="77"/>
      <c r="AG51" s="312">
        <f>ROUND(AG52+AG54+AG57+AG60+AG62+AG64,2)</f>
        <v>0</v>
      </c>
      <c r="AH51" s="312"/>
      <c r="AI51" s="312"/>
      <c r="AJ51" s="312"/>
      <c r="AK51" s="312"/>
      <c r="AL51" s="312"/>
      <c r="AM51" s="312"/>
      <c r="AN51" s="313">
        <f t="shared" ref="AN51:AN65" si="0">SUM(AG51,AT51)</f>
        <v>0</v>
      </c>
      <c r="AO51" s="313"/>
      <c r="AP51" s="313"/>
      <c r="AQ51" s="78" t="s">
        <v>5</v>
      </c>
      <c r="AR51" s="63"/>
      <c r="AS51" s="79">
        <f>ROUND(AS52+AS54+AS57+AS60+AS62+AS64,2)</f>
        <v>0</v>
      </c>
      <c r="AT51" s="80">
        <f t="shared" ref="AT51:AT65" si="1">ROUND(SUM(AV51:AW51),2)</f>
        <v>0</v>
      </c>
      <c r="AU51" s="81">
        <f>ROUND(AU52+AU54+AU57+AU60+AU62+AU64,5)</f>
        <v>0</v>
      </c>
      <c r="AV51" s="80">
        <f>ROUND(AZ51*L26,2)</f>
        <v>0</v>
      </c>
      <c r="AW51" s="80">
        <f>ROUND(BA51*L27,2)</f>
        <v>0</v>
      </c>
      <c r="AX51" s="80">
        <f>ROUND(BB51*L26,2)</f>
        <v>0</v>
      </c>
      <c r="AY51" s="80">
        <f>ROUND(BC51*L27,2)</f>
        <v>0</v>
      </c>
      <c r="AZ51" s="80">
        <f>ROUND(AZ52+AZ54+AZ57+AZ60+AZ62+AZ64,2)</f>
        <v>0</v>
      </c>
      <c r="BA51" s="80">
        <f>ROUND(BA52+BA54+BA57+BA60+BA62+BA64,2)</f>
        <v>0</v>
      </c>
      <c r="BB51" s="80">
        <f>ROUND(BB52+BB54+BB57+BB60+BB62+BB64,2)</f>
        <v>0</v>
      </c>
      <c r="BC51" s="80">
        <f>ROUND(BC52+BC54+BC57+BC60+BC62+BC64,2)</f>
        <v>0</v>
      </c>
      <c r="BD51" s="82">
        <f>ROUND(BD52+BD54+BD57+BD60+BD62+BD64,2)</f>
        <v>0</v>
      </c>
      <c r="BS51" s="64" t="s">
        <v>74</v>
      </c>
      <c r="BT51" s="64" t="s">
        <v>75</v>
      </c>
      <c r="BU51" s="83" t="s">
        <v>76</v>
      </c>
      <c r="BV51" s="64" t="s">
        <v>77</v>
      </c>
      <c r="BW51" s="64" t="s">
        <v>7</v>
      </c>
      <c r="BX51" s="64" t="s">
        <v>78</v>
      </c>
      <c r="CL51" s="64" t="s">
        <v>5</v>
      </c>
    </row>
    <row r="52" spans="1:91" s="5" customFormat="1" ht="22.5" customHeight="1">
      <c r="B52" s="84"/>
      <c r="C52" s="85"/>
      <c r="D52" s="319" t="s">
        <v>79</v>
      </c>
      <c r="E52" s="319"/>
      <c r="F52" s="319"/>
      <c r="G52" s="319"/>
      <c r="H52" s="319"/>
      <c r="I52" s="86"/>
      <c r="J52" s="319" t="s">
        <v>80</v>
      </c>
      <c r="K52" s="319"/>
      <c r="L52" s="319"/>
      <c r="M52" s="319"/>
      <c r="N52" s="319"/>
      <c r="O52" s="319"/>
      <c r="P52" s="319"/>
      <c r="Q52" s="319"/>
      <c r="R52" s="319"/>
      <c r="S52" s="319"/>
      <c r="T52" s="319"/>
      <c r="U52" s="319"/>
      <c r="V52" s="319"/>
      <c r="W52" s="319"/>
      <c r="X52" s="319"/>
      <c r="Y52" s="319"/>
      <c r="Z52" s="319"/>
      <c r="AA52" s="319"/>
      <c r="AB52" s="319"/>
      <c r="AC52" s="319"/>
      <c r="AD52" s="319"/>
      <c r="AE52" s="319"/>
      <c r="AF52" s="319"/>
      <c r="AG52" s="318">
        <f>ROUND(AG53,2)</f>
        <v>0</v>
      </c>
      <c r="AH52" s="317"/>
      <c r="AI52" s="317"/>
      <c r="AJ52" s="317"/>
      <c r="AK52" s="317"/>
      <c r="AL52" s="317"/>
      <c r="AM52" s="317"/>
      <c r="AN52" s="316">
        <f t="shared" si="0"/>
        <v>0</v>
      </c>
      <c r="AO52" s="317"/>
      <c r="AP52" s="317"/>
      <c r="AQ52" s="87" t="s">
        <v>81</v>
      </c>
      <c r="AR52" s="84"/>
      <c r="AS52" s="88">
        <f>ROUND(AS53,2)</f>
        <v>0</v>
      </c>
      <c r="AT52" s="89">
        <f t="shared" si="1"/>
        <v>0</v>
      </c>
      <c r="AU52" s="90">
        <f>ROUND(AU53,5)</f>
        <v>0</v>
      </c>
      <c r="AV52" s="89">
        <f>ROUND(AZ52*L26,2)</f>
        <v>0</v>
      </c>
      <c r="AW52" s="89">
        <f>ROUND(BA52*L27,2)</f>
        <v>0</v>
      </c>
      <c r="AX52" s="89">
        <f>ROUND(BB52*L26,2)</f>
        <v>0</v>
      </c>
      <c r="AY52" s="89">
        <f>ROUND(BC52*L27,2)</f>
        <v>0</v>
      </c>
      <c r="AZ52" s="89">
        <f>ROUND(AZ53,2)</f>
        <v>0</v>
      </c>
      <c r="BA52" s="89">
        <f>ROUND(BA53,2)</f>
        <v>0</v>
      </c>
      <c r="BB52" s="89">
        <f>ROUND(BB53,2)</f>
        <v>0</v>
      </c>
      <c r="BC52" s="89">
        <f>ROUND(BC53,2)</f>
        <v>0</v>
      </c>
      <c r="BD52" s="91">
        <f>ROUND(BD53,2)</f>
        <v>0</v>
      </c>
      <c r="BS52" s="92" t="s">
        <v>74</v>
      </c>
      <c r="BT52" s="92" t="s">
        <v>82</v>
      </c>
      <c r="BU52" s="92" t="s">
        <v>76</v>
      </c>
      <c r="BV52" s="92" t="s">
        <v>77</v>
      </c>
      <c r="BW52" s="92" t="s">
        <v>83</v>
      </c>
      <c r="BX52" s="92" t="s">
        <v>7</v>
      </c>
      <c r="CL52" s="92" t="s">
        <v>5</v>
      </c>
      <c r="CM52" s="92" t="s">
        <v>84</v>
      </c>
    </row>
    <row r="53" spans="1:91" s="6" customFormat="1" ht="22.5" customHeight="1">
      <c r="A53" s="93" t="s">
        <v>85</v>
      </c>
      <c r="B53" s="94"/>
      <c r="C53" s="9"/>
      <c r="D53" s="9"/>
      <c r="E53" s="322" t="s">
        <v>79</v>
      </c>
      <c r="F53" s="322"/>
      <c r="G53" s="322"/>
      <c r="H53" s="322"/>
      <c r="I53" s="322"/>
      <c r="J53" s="9"/>
      <c r="K53" s="322" t="s">
        <v>80</v>
      </c>
      <c r="L53" s="322"/>
      <c r="M53" s="322"/>
      <c r="N53" s="322"/>
      <c r="O53" s="322"/>
      <c r="P53" s="322"/>
      <c r="Q53" s="322"/>
      <c r="R53" s="322"/>
      <c r="S53" s="322"/>
      <c r="T53" s="322"/>
      <c r="U53" s="322"/>
      <c r="V53" s="322"/>
      <c r="W53" s="322"/>
      <c r="X53" s="322"/>
      <c r="Y53" s="322"/>
      <c r="Z53" s="322"/>
      <c r="AA53" s="322"/>
      <c r="AB53" s="322"/>
      <c r="AC53" s="322"/>
      <c r="AD53" s="322"/>
      <c r="AE53" s="322"/>
      <c r="AF53" s="322"/>
      <c r="AG53" s="320">
        <f>'VRN - Vedlejší a ostatní ...'!J29</f>
        <v>0</v>
      </c>
      <c r="AH53" s="321"/>
      <c r="AI53" s="321"/>
      <c r="AJ53" s="321"/>
      <c r="AK53" s="321"/>
      <c r="AL53" s="321"/>
      <c r="AM53" s="321"/>
      <c r="AN53" s="320">
        <f t="shared" si="0"/>
        <v>0</v>
      </c>
      <c r="AO53" s="321"/>
      <c r="AP53" s="321"/>
      <c r="AQ53" s="95" t="s">
        <v>86</v>
      </c>
      <c r="AR53" s="94"/>
      <c r="AS53" s="96">
        <v>0</v>
      </c>
      <c r="AT53" s="97">
        <f t="shared" si="1"/>
        <v>0</v>
      </c>
      <c r="AU53" s="98">
        <f>'VRN - Vedlejší a ostatní ...'!P84</f>
        <v>0</v>
      </c>
      <c r="AV53" s="97">
        <f>'VRN - Vedlejší a ostatní ...'!J32</f>
        <v>0</v>
      </c>
      <c r="AW53" s="97">
        <f>'VRN - Vedlejší a ostatní ...'!J33</f>
        <v>0</v>
      </c>
      <c r="AX53" s="97">
        <f>'VRN - Vedlejší a ostatní ...'!J34</f>
        <v>0</v>
      </c>
      <c r="AY53" s="97">
        <f>'VRN - Vedlejší a ostatní ...'!J35</f>
        <v>0</v>
      </c>
      <c r="AZ53" s="97">
        <f>'VRN - Vedlejší a ostatní ...'!F32</f>
        <v>0</v>
      </c>
      <c r="BA53" s="97">
        <f>'VRN - Vedlejší a ostatní ...'!F33</f>
        <v>0</v>
      </c>
      <c r="BB53" s="97">
        <f>'VRN - Vedlejší a ostatní ...'!F34</f>
        <v>0</v>
      </c>
      <c r="BC53" s="97">
        <f>'VRN - Vedlejší a ostatní ...'!F35</f>
        <v>0</v>
      </c>
      <c r="BD53" s="99">
        <f>'VRN - Vedlejší a ostatní ...'!F36</f>
        <v>0</v>
      </c>
      <c r="BT53" s="100" t="s">
        <v>84</v>
      </c>
      <c r="BV53" s="100" t="s">
        <v>77</v>
      </c>
      <c r="BW53" s="100" t="s">
        <v>87</v>
      </c>
      <c r="BX53" s="100" t="s">
        <v>83</v>
      </c>
      <c r="CL53" s="100" t="s">
        <v>5</v>
      </c>
    </row>
    <row r="54" spans="1:91" s="5" customFormat="1" ht="22.5" customHeight="1">
      <c r="B54" s="84"/>
      <c r="C54" s="85"/>
      <c r="D54" s="319" t="s">
        <v>88</v>
      </c>
      <c r="E54" s="319"/>
      <c r="F54" s="319"/>
      <c r="G54" s="319"/>
      <c r="H54" s="319"/>
      <c r="I54" s="86"/>
      <c r="J54" s="319" t="s">
        <v>89</v>
      </c>
      <c r="K54" s="319"/>
      <c r="L54" s="319"/>
      <c r="M54" s="319"/>
      <c r="N54" s="319"/>
      <c r="O54" s="319"/>
      <c r="P54" s="319"/>
      <c r="Q54" s="319"/>
      <c r="R54" s="319"/>
      <c r="S54" s="319"/>
      <c r="T54" s="319"/>
      <c r="U54" s="319"/>
      <c r="V54" s="319"/>
      <c r="W54" s="319"/>
      <c r="X54" s="319"/>
      <c r="Y54" s="319"/>
      <c r="Z54" s="319"/>
      <c r="AA54" s="319"/>
      <c r="AB54" s="319"/>
      <c r="AC54" s="319"/>
      <c r="AD54" s="319"/>
      <c r="AE54" s="319"/>
      <c r="AF54" s="319"/>
      <c r="AG54" s="318">
        <f>ROUND(SUM(AG55:AG56),2)</f>
        <v>0</v>
      </c>
      <c r="AH54" s="317"/>
      <c r="AI54" s="317"/>
      <c r="AJ54" s="317"/>
      <c r="AK54" s="317"/>
      <c r="AL54" s="317"/>
      <c r="AM54" s="317"/>
      <c r="AN54" s="316">
        <f t="shared" si="0"/>
        <v>0</v>
      </c>
      <c r="AO54" s="317"/>
      <c r="AP54" s="317"/>
      <c r="AQ54" s="87" t="s">
        <v>90</v>
      </c>
      <c r="AR54" s="84"/>
      <c r="AS54" s="88">
        <f>ROUND(SUM(AS55:AS56),2)</f>
        <v>0</v>
      </c>
      <c r="AT54" s="89">
        <f t="shared" si="1"/>
        <v>0</v>
      </c>
      <c r="AU54" s="90">
        <f>ROUND(SUM(AU55:AU56),5)</f>
        <v>0</v>
      </c>
      <c r="AV54" s="89">
        <f>ROUND(AZ54*L26,2)</f>
        <v>0</v>
      </c>
      <c r="AW54" s="89">
        <f>ROUND(BA54*L27,2)</f>
        <v>0</v>
      </c>
      <c r="AX54" s="89">
        <f>ROUND(BB54*L26,2)</f>
        <v>0</v>
      </c>
      <c r="AY54" s="89">
        <f>ROUND(BC54*L27,2)</f>
        <v>0</v>
      </c>
      <c r="AZ54" s="89">
        <f>ROUND(SUM(AZ55:AZ56),2)</f>
        <v>0</v>
      </c>
      <c r="BA54" s="89">
        <f>ROUND(SUM(BA55:BA56),2)</f>
        <v>0</v>
      </c>
      <c r="BB54" s="89">
        <f>ROUND(SUM(BB55:BB56),2)</f>
        <v>0</v>
      </c>
      <c r="BC54" s="89">
        <f>ROUND(SUM(BC55:BC56),2)</f>
        <v>0</v>
      </c>
      <c r="BD54" s="91">
        <f>ROUND(SUM(BD55:BD56),2)</f>
        <v>0</v>
      </c>
      <c r="BS54" s="92" t="s">
        <v>74</v>
      </c>
      <c r="BT54" s="92" t="s">
        <v>82</v>
      </c>
      <c r="BU54" s="92" t="s">
        <v>76</v>
      </c>
      <c r="BV54" s="92" t="s">
        <v>77</v>
      </c>
      <c r="BW54" s="92" t="s">
        <v>91</v>
      </c>
      <c r="BX54" s="92" t="s">
        <v>7</v>
      </c>
      <c r="CL54" s="92" t="s">
        <v>5</v>
      </c>
      <c r="CM54" s="92" t="s">
        <v>84</v>
      </c>
    </row>
    <row r="55" spans="1:91" s="6" customFormat="1" ht="34.5" customHeight="1">
      <c r="A55" s="93" t="s">
        <v>85</v>
      </c>
      <c r="B55" s="94"/>
      <c r="C55" s="9"/>
      <c r="D55" s="9"/>
      <c r="E55" s="322" t="s">
        <v>92</v>
      </c>
      <c r="F55" s="322"/>
      <c r="G55" s="322"/>
      <c r="H55" s="322"/>
      <c r="I55" s="322"/>
      <c r="J55" s="9"/>
      <c r="K55" s="322" t="s">
        <v>93</v>
      </c>
      <c r="L55" s="322"/>
      <c r="M55" s="322"/>
      <c r="N55" s="322"/>
      <c r="O55" s="322"/>
      <c r="P55" s="322"/>
      <c r="Q55" s="322"/>
      <c r="R55" s="322"/>
      <c r="S55" s="322"/>
      <c r="T55" s="322"/>
      <c r="U55" s="322"/>
      <c r="V55" s="322"/>
      <c r="W55" s="322"/>
      <c r="X55" s="322"/>
      <c r="Y55" s="322"/>
      <c r="Z55" s="322"/>
      <c r="AA55" s="322"/>
      <c r="AB55" s="322"/>
      <c r="AC55" s="322"/>
      <c r="AD55" s="322"/>
      <c r="AE55" s="322"/>
      <c r="AF55" s="322"/>
      <c r="AG55" s="320">
        <f>'IO 03-01a_1 - Přípojka pl...'!J29</f>
        <v>0</v>
      </c>
      <c r="AH55" s="321"/>
      <c r="AI55" s="321"/>
      <c r="AJ55" s="321"/>
      <c r="AK55" s="321"/>
      <c r="AL55" s="321"/>
      <c r="AM55" s="321"/>
      <c r="AN55" s="320">
        <f t="shared" si="0"/>
        <v>0</v>
      </c>
      <c r="AO55" s="321"/>
      <c r="AP55" s="321"/>
      <c r="AQ55" s="95" t="s">
        <v>86</v>
      </c>
      <c r="AR55" s="94"/>
      <c r="AS55" s="96">
        <v>0</v>
      </c>
      <c r="AT55" s="97">
        <f t="shared" si="1"/>
        <v>0</v>
      </c>
      <c r="AU55" s="98">
        <f>'IO 03-01a_1 - Přípojka pl...'!P89</f>
        <v>0</v>
      </c>
      <c r="AV55" s="97">
        <f>'IO 03-01a_1 - Přípojka pl...'!J32</f>
        <v>0</v>
      </c>
      <c r="AW55" s="97">
        <f>'IO 03-01a_1 - Přípojka pl...'!J33</f>
        <v>0</v>
      </c>
      <c r="AX55" s="97">
        <f>'IO 03-01a_1 - Přípojka pl...'!J34</f>
        <v>0</v>
      </c>
      <c r="AY55" s="97">
        <f>'IO 03-01a_1 - Přípojka pl...'!J35</f>
        <v>0</v>
      </c>
      <c r="AZ55" s="97">
        <f>'IO 03-01a_1 - Přípojka pl...'!F32</f>
        <v>0</v>
      </c>
      <c r="BA55" s="97">
        <f>'IO 03-01a_1 - Přípojka pl...'!F33</f>
        <v>0</v>
      </c>
      <c r="BB55" s="97">
        <f>'IO 03-01a_1 - Přípojka pl...'!F34</f>
        <v>0</v>
      </c>
      <c r="BC55" s="97">
        <f>'IO 03-01a_1 - Přípojka pl...'!F35</f>
        <v>0</v>
      </c>
      <c r="BD55" s="99">
        <f>'IO 03-01a_1 - Přípojka pl...'!F36</f>
        <v>0</v>
      </c>
      <c r="BT55" s="100" t="s">
        <v>84</v>
      </c>
      <c r="BV55" s="100" t="s">
        <v>77</v>
      </c>
      <c r="BW55" s="100" t="s">
        <v>94</v>
      </c>
      <c r="BX55" s="100" t="s">
        <v>91</v>
      </c>
      <c r="CL55" s="100" t="s">
        <v>95</v>
      </c>
    </row>
    <row r="56" spans="1:91" s="6" customFormat="1" ht="34.5" customHeight="1">
      <c r="A56" s="93" t="s">
        <v>85</v>
      </c>
      <c r="B56" s="94"/>
      <c r="C56" s="9"/>
      <c r="D56" s="9"/>
      <c r="E56" s="322" t="s">
        <v>96</v>
      </c>
      <c r="F56" s="322"/>
      <c r="G56" s="322"/>
      <c r="H56" s="322"/>
      <c r="I56" s="322"/>
      <c r="J56" s="9"/>
      <c r="K56" s="322" t="s">
        <v>97</v>
      </c>
      <c r="L56" s="322"/>
      <c r="M56" s="322"/>
      <c r="N56" s="322"/>
      <c r="O56" s="322"/>
      <c r="P56" s="322"/>
      <c r="Q56" s="322"/>
      <c r="R56" s="322"/>
      <c r="S56" s="322"/>
      <c r="T56" s="322"/>
      <c r="U56" s="322"/>
      <c r="V56" s="322"/>
      <c r="W56" s="322"/>
      <c r="X56" s="322"/>
      <c r="Y56" s="322"/>
      <c r="Z56" s="322"/>
      <c r="AA56" s="322"/>
      <c r="AB56" s="322"/>
      <c r="AC56" s="322"/>
      <c r="AD56" s="322"/>
      <c r="AE56" s="322"/>
      <c r="AF56" s="322"/>
      <c r="AG56" s="320">
        <f>'IO 03-01a_2 - NTL areálov...'!J29</f>
        <v>0</v>
      </c>
      <c r="AH56" s="321"/>
      <c r="AI56" s="321"/>
      <c r="AJ56" s="321"/>
      <c r="AK56" s="321"/>
      <c r="AL56" s="321"/>
      <c r="AM56" s="321"/>
      <c r="AN56" s="320">
        <f t="shared" si="0"/>
        <v>0</v>
      </c>
      <c r="AO56" s="321"/>
      <c r="AP56" s="321"/>
      <c r="AQ56" s="95" t="s">
        <v>86</v>
      </c>
      <c r="AR56" s="94"/>
      <c r="AS56" s="96">
        <v>0</v>
      </c>
      <c r="AT56" s="97">
        <f t="shared" si="1"/>
        <v>0</v>
      </c>
      <c r="AU56" s="98">
        <f>'IO 03-01a_2 - NTL areálov...'!P89</f>
        <v>0</v>
      </c>
      <c r="AV56" s="97">
        <f>'IO 03-01a_2 - NTL areálov...'!J32</f>
        <v>0</v>
      </c>
      <c r="AW56" s="97">
        <f>'IO 03-01a_2 - NTL areálov...'!J33</f>
        <v>0</v>
      </c>
      <c r="AX56" s="97">
        <f>'IO 03-01a_2 - NTL areálov...'!J34</f>
        <v>0</v>
      </c>
      <c r="AY56" s="97">
        <f>'IO 03-01a_2 - NTL areálov...'!J35</f>
        <v>0</v>
      </c>
      <c r="AZ56" s="97">
        <f>'IO 03-01a_2 - NTL areálov...'!F32</f>
        <v>0</v>
      </c>
      <c r="BA56" s="97">
        <f>'IO 03-01a_2 - NTL areálov...'!F33</f>
        <v>0</v>
      </c>
      <c r="BB56" s="97">
        <f>'IO 03-01a_2 - NTL areálov...'!F34</f>
        <v>0</v>
      </c>
      <c r="BC56" s="97">
        <f>'IO 03-01a_2 - NTL areálov...'!F35</f>
        <v>0</v>
      </c>
      <c r="BD56" s="99">
        <f>'IO 03-01a_2 - NTL areálov...'!F36</f>
        <v>0</v>
      </c>
      <c r="BT56" s="100" t="s">
        <v>84</v>
      </c>
      <c r="BV56" s="100" t="s">
        <v>77</v>
      </c>
      <c r="BW56" s="100" t="s">
        <v>98</v>
      </c>
      <c r="BX56" s="100" t="s">
        <v>91</v>
      </c>
      <c r="CL56" s="100" t="s">
        <v>99</v>
      </c>
    </row>
    <row r="57" spans="1:91" s="5" customFormat="1" ht="22.5" customHeight="1">
      <c r="B57" s="84"/>
      <c r="C57" s="85"/>
      <c r="D57" s="319" t="s">
        <v>100</v>
      </c>
      <c r="E57" s="319"/>
      <c r="F57" s="319"/>
      <c r="G57" s="319"/>
      <c r="H57" s="319"/>
      <c r="I57" s="86"/>
      <c r="J57" s="319" t="s">
        <v>101</v>
      </c>
      <c r="K57" s="319"/>
      <c r="L57" s="319"/>
      <c r="M57" s="319"/>
      <c r="N57" s="319"/>
      <c r="O57" s="319"/>
      <c r="P57" s="319"/>
      <c r="Q57" s="319"/>
      <c r="R57" s="319"/>
      <c r="S57" s="319"/>
      <c r="T57" s="319"/>
      <c r="U57" s="319"/>
      <c r="V57" s="319"/>
      <c r="W57" s="319"/>
      <c r="X57" s="319"/>
      <c r="Y57" s="319"/>
      <c r="Z57" s="319"/>
      <c r="AA57" s="319"/>
      <c r="AB57" s="319"/>
      <c r="AC57" s="319"/>
      <c r="AD57" s="319"/>
      <c r="AE57" s="319"/>
      <c r="AF57" s="319"/>
      <c r="AG57" s="318">
        <f>ROUND(SUM(AG58:AG59),2)</f>
        <v>0</v>
      </c>
      <c r="AH57" s="317"/>
      <c r="AI57" s="317"/>
      <c r="AJ57" s="317"/>
      <c r="AK57" s="317"/>
      <c r="AL57" s="317"/>
      <c r="AM57" s="317"/>
      <c r="AN57" s="316">
        <f t="shared" si="0"/>
        <v>0</v>
      </c>
      <c r="AO57" s="317"/>
      <c r="AP57" s="317"/>
      <c r="AQ57" s="87" t="s">
        <v>90</v>
      </c>
      <c r="AR57" s="84"/>
      <c r="AS57" s="88">
        <f>ROUND(SUM(AS58:AS59),2)</f>
        <v>0</v>
      </c>
      <c r="AT57" s="89">
        <f t="shared" si="1"/>
        <v>0</v>
      </c>
      <c r="AU57" s="90">
        <f>ROUND(SUM(AU58:AU59),5)</f>
        <v>0</v>
      </c>
      <c r="AV57" s="89">
        <f>ROUND(AZ57*L26,2)</f>
        <v>0</v>
      </c>
      <c r="AW57" s="89">
        <f>ROUND(BA57*L27,2)</f>
        <v>0</v>
      </c>
      <c r="AX57" s="89">
        <f>ROUND(BB57*L26,2)</f>
        <v>0</v>
      </c>
      <c r="AY57" s="89">
        <f>ROUND(BC57*L27,2)</f>
        <v>0</v>
      </c>
      <c r="AZ57" s="89">
        <f>ROUND(SUM(AZ58:AZ59),2)</f>
        <v>0</v>
      </c>
      <c r="BA57" s="89">
        <f>ROUND(SUM(BA58:BA59),2)</f>
        <v>0</v>
      </c>
      <c r="BB57" s="89">
        <f>ROUND(SUM(BB58:BB59),2)</f>
        <v>0</v>
      </c>
      <c r="BC57" s="89">
        <f>ROUND(SUM(BC58:BC59),2)</f>
        <v>0</v>
      </c>
      <c r="BD57" s="91">
        <f>ROUND(SUM(BD58:BD59),2)</f>
        <v>0</v>
      </c>
      <c r="BS57" s="92" t="s">
        <v>74</v>
      </c>
      <c r="BT57" s="92" t="s">
        <v>82</v>
      </c>
      <c r="BU57" s="92" t="s">
        <v>76</v>
      </c>
      <c r="BV57" s="92" t="s">
        <v>77</v>
      </c>
      <c r="BW57" s="92" t="s">
        <v>102</v>
      </c>
      <c r="BX57" s="92" t="s">
        <v>7</v>
      </c>
      <c r="CL57" s="92" t="s">
        <v>5</v>
      </c>
      <c r="CM57" s="92" t="s">
        <v>84</v>
      </c>
    </row>
    <row r="58" spans="1:91" s="6" customFormat="1" ht="22.5" customHeight="1">
      <c r="A58" s="93" t="s">
        <v>85</v>
      </c>
      <c r="B58" s="94"/>
      <c r="C58" s="9"/>
      <c r="D58" s="9"/>
      <c r="E58" s="322" t="s">
        <v>103</v>
      </c>
      <c r="F58" s="322"/>
      <c r="G58" s="322"/>
      <c r="H58" s="322"/>
      <c r="I58" s="322"/>
      <c r="J58" s="9"/>
      <c r="K58" s="322" t="s">
        <v>104</v>
      </c>
      <c r="L58" s="322"/>
      <c r="M58" s="322"/>
      <c r="N58" s="322"/>
      <c r="O58" s="322"/>
      <c r="P58" s="322"/>
      <c r="Q58" s="322"/>
      <c r="R58" s="322"/>
      <c r="S58" s="322"/>
      <c r="T58" s="322"/>
      <c r="U58" s="322"/>
      <c r="V58" s="322"/>
      <c r="W58" s="322"/>
      <c r="X58" s="322"/>
      <c r="Y58" s="322"/>
      <c r="Z58" s="322"/>
      <c r="AA58" s="322"/>
      <c r="AB58" s="322"/>
      <c r="AC58" s="322"/>
      <c r="AD58" s="322"/>
      <c r="AE58" s="322"/>
      <c r="AF58" s="322"/>
      <c r="AG58" s="320">
        <f>'IO 04-01a - Vodovodní řad...'!J29</f>
        <v>0</v>
      </c>
      <c r="AH58" s="321"/>
      <c r="AI58" s="321"/>
      <c r="AJ58" s="321"/>
      <c r="AK58" s="321"/>
      <c r="AL58" s="321"/>
      <c r="AM58" s="321"/>
      <c r="AN58" s="320">
        <f t="shared" si="0"/>
        <v>0</v>
      </c>
      <c r="AO58" s="321"/>
      <c r="AP58" s="321"/>
      <c r="AQ58" s="95" t="s">
        <v>86</v>
      </c>
      <c r="AR58" s="94"/>
      <c r="AS58" s="96">
        <v>0</v>
      </c>
      <c r="AT58" s="97">
        <f t="shared" si="1"/>
        <v>0</v>
      </c>
      <c r="AU58" s="98">
        <f>'IO 04-01a - Vodovodní řad...'!P87</f>
        <v>0</v>
      </c>
      <c r="AV58" s="97">
        <f>'IO 04-01a - Vodovodní řad...'!J32</f>
        <v>0</v>
      </c>
      <c r="AW58" s="97">
        <f>'IO 04-01a - Vodovodní řad...'!J33</f>
        <v>0</v>
      </c>
      <c r="AX58" s="97">
        <f>'IO 04-01a - Vodovodní řad...'!J34</f>
        <v>0</v>
      </c>
      <c r="AY58" s="97">
        <f>'IO 04-01a - Vodovodní řad...'!J35</f>
        <v>0</v>
      </c>
      <c r="AZ58" s="97">
        <f>'IO 04-01a - Vodovodní řad...'!F32</f>
        <v>0</v>
      </c>
      <c r="BA58" s="97">
        <f>'IO 04-01a - Vodovodní řad...'!F33</f>
        <v>0</v>
      </c>
      <c r="BB58" s="97">
        <f>'IO 04-01a - Vodovodní řad...'!F34</f>
        <v>0</v>
      </c>
      <c r="BC58" s="97">
        <f>'IO 04-01a - Vodovodní řad...'!F35</f>
        <v>0</v>
      </c>
      <c r="BD58" s="99">
        <f>'IO 04-01a - Vodovodní řad...'!F36</f>
        <v>0</v>
      </c>
      <c r="BT58" s="100" t="s">
        <v>84</v>
      </c>
      <c r="BV58" s="100" t="s">
        <v>77</v>
      </c>
      <c r="BW58" s="100" t="s">
        <v>105</v>
      </c>
      <c r="BX58" s="100" t="s">
        <v>102</v>
      </c>
      <c r="CL58" s="100" t="s">
        <v>106</v>
      </c>
    </row>
    <row r="59" spans="1:91" s="6" customFormat="1" ht="34.5" customHeight="1">
      <c r="A59" s="93" t="s">
        <v>85</v>
      </c>
      <c r="B59" s="94"/>
      <c r="C59" s="9"/>
      <c r="D59" s="9"/>
      <c r="E59" s="322" t="s">
        <v>107</v>
      </c>
      <c r="F59" s="322"/>
      <c r="G59" s="322"/>
      <c r="H59" s="322"/>
      <c r="I59" s="322"/>
      <c r="J59" s="9"/>
      <c r="K59" s="322" t="s">
        <v>108</v>
      </c>
      <c r="L59" s="322"/>
      <c r="M59" s="322"/>
      <c r="N59" s="322"/>
      <c r="O59" s="322"/>
      <c r="P59" s="322"/>
      <c r="Q59" s="322"/>
      <c r="R59" s="322"/>
      <c r="S59" s="322"/>
      <c r="T59" s="322"/>
      <c r="U59" s="322"/>
      <c r="V59" s="322"/>
      <c r="W59" s="322"/>
      <c r="X59" s="322"/>
      <c r="Y59" s="322"/>
      <c r="Z59" s="322"/>
      <c r="AA59" s="322"/>
      <c r="AB59" s="322"/>
      <c r="AC59" s="322"/>
      <c r="AD59" s="322"/>
      <c r="AE59" s="322"/>
      <c r="AF59" s="322"/>
      <c r="AG59" s="320">
        <f>'IO 04-02a - I.část - Vodo...'!J29</f>
        <v>0</v>
      </c>
      <c r="AH59" s="321"/>
      <c r="AI59" s="321"/>
      <c r="AJ59" s="321"/>
      <c r="AK59" s="321"/>
      <c r="AL59" s="321"/>
      <c r="AM59" s="321"/>
      <c r="AN59" s="320">
        <f t="shared" si="0"/>
        <v>0</v>
      </c>
      <c r="AO59" s="321"/>
      <c r="AP59" s="321"/>
      <c r="AQ59" s="95" t="s">
        <v>86</v>
      </c>
      <c r="AR59" s="94"/>
      <c r="AS59" s="96">
        <v>0</v>
      </c>
      <c r="AT59" s="97">
        <f t="shared" si="1"/>
        <v>0</v>
      </c>
      <c r="AU59" s="98">
        <f>'IO 04-02a - I.část - Vodo...'!P88</f>
        <v>0</v>
      </c>
      <c r="AV59" s="97">
        <f>'IO 04-02a - I.část - Vodo...'!J32</f>
        <v>0</v>
      </c>
      <c r="AW59" s="97">
        <f>'IO 04-02a - I.část - Vodo...'!J33</f>
        <v>0</v>
      </c>
      <c r="AX59" s="97">
        <f>'IO 04-02a - I.část - Vodo...'!J34</f>
        <v>0</v>
      </c>
      <c r="AY59" s="97">
        <f>'IO 04-02a - I.část - Vodo...'!J35</f>
        <v>0</v>
      </c>
      <c r="AZ59" s="97">
        <f>'IO 04-02a - I.část - Vodo...'!F32</f>
        <v>0</v>
      </c>
      <c r="BA59" s="97">
        <f>'IO 04-02a - I.část - Vodo...'!F33</f>
        <v>0</v>
      </c>
      <c r="BB59" s="97">
        <f>'IO 04-02a - I.část - Vodo...'!F34</f>
        <v>0</v>
      </c>
      <c r="BC59" s="97">
        <f>'IO 04-02a - I.část - Vodo...'!F35</f>
        <v>0</v>
      </c>
      <c r="BD59" s="99">
        <f>'IO 04-02a - I.část - Vodo...'!F36</f>
        <v>0</v>
      </c>
      <c r="BT59" s="100" t="s">
        <v>84</v>
      </c>
      <c r="BV59" s="100" t="s">
        <v>77</v>
      </c>
      <c r="BW59" s="100" t="s">
        <v>109</v>
      </c>
      <c r="BX59" s="100" t="s">
        <v>102</v>
      </c>
      <c r="CL59" s="100" t="s">
        <v>110</v>
      </c>
    </row>
    <row r="60" spans="1:91" s="5" customFormat="1" ht="22.5" customHeight="1">
      <c r="B60" s="84"/>
      <c r="C60" s="85"/>
      <c r="D60" s="319" t="s">
        <v>111</v>
      </c>
      <c r="E60" s="319"/>
      <c r="F60" s="319"/>
      <c r="G60" s="319"/>
      <c r="H60" s="319"/>
      <c r="I60" s="86"/>
      <c r="J60" s="319" t="s">
        <v>112</v>
      </c>
      <c r="K60" s="319"/>
      <c r="L60" s="319"/>
      <c r="M60" s="319"/>
      <c r="N60" s="319"/>
      <c r="O60" s="319"/>
      <c r="P60" s="319"/>
      <c r="Q60" s="319"/>
      <c r="R60" s="319"/>
      <c r="S60" s="319"/>
      <c r="T60" s="319"/>
      <c r="U60" s="319"/>
      <c r="V60" s="319"/>
      <c r="W60" s="319"/>
      <c r="X60" s="319"/>
      <c r="Y60" s="319"/>
      <c r="Z60" s="319"/>
      <c r="AA60" s="319"/>
      <c r="AB60" s="319"/>
      <c r="AC60" s="319"/>
      <c r="AD60" s="319"/>
      <c r="AE60" s="319"/>
      <c r="AF60" s="319"/>
      <c r="AG60" s="318">
        <f>ROUND(AG61,2)</f>
        <v>0</v>
      </c>
      <c r="AH60" s="317"/>
      <c r="AI60" s="317"/>
      <c r="AJ60" s="317"/>
      <c r="AK60" s="317"/>
      <c r="AL60" s="317"/>
      <c r="AM60" s="317"/>
      <c r="AN60" s="316">
        <f t="shared" si="0"/>
        <v>0</v>
      </c>
      <c r="AO60" s="317"/>
      <c r="AP60" s="317"/>
      <c r="AQ60" s="87" t="s">
        <v>90</v>
      </c>
      <c r="AR60" s="84"/>
      <c r="AS60" s="88">
        <f>ROUND(AS61,2)</f>
        <v>0</v>
      </c>
      <c r="AT60" s="89">
        <f t="shared" si="1"/>
        <v>0</v>
      </c>
      <c r="AU60" s="90">
        <f>ROUND(AU61,5)</f>
        <v>0</v>
      </c>
      <c r="AV60" s="89">
        <f>ROUND(AZ60*L26,2)</f>
        <v>0</v>
      </c>
      <c r="AW60" s="89">
        <f>ROUND(BA60*L27,2)</f>
        <v>0</v>
      </c>
      <c r="AX60" s="89">
        <f>ROUND(BB60*L26,2)</f>
        <v>0</v>
      </c>
      <c r="AY60" s="89">
        <f>ROUND(BC60*L27,2)</f>
        <v>0</v>
      </c>
      <c r="AZ60" s="89">
        <f>ROUND(AZ61,2)</f>
        <v>0</v>
      </c>
      <c r="BA60" s="89">
        <f>ROUND(BA61,2)</f>
        <v>0</v>
      </c>
      <c r="BB60" s="89">
        <f>ROUND(BB61,2)</f>
        <v>0</v>
      </c>
      <c r="BC60" s="89">
        <f>ROUND(BC61,2)</f>
        <v>0</v>
      </c>
      <c r="BD60" s="91">
        <f>ROUND(BD61,2)</f>
        <v>0</v>
      </c>
      <c r="BS60" s="92" t="s">
        <v>74</v>
      </c>
      <c r="BT60" s="92" t="s">
        <v>82</v>
      </c>
      <c r="BU60" s="92" t="s">
        <v>76</v>
      </c>
      <c r="BV60" s="92" t="s">
        <v>77</v>
      </c>
      <c r="BW60" s="92" t="s">
        <v>113</v>
      </c>
      <c r="BX60" s="92" t="s">
        <v>7</v>
      </c>
      <c r="CL60" s="92" t="s">
        <v>5</v>
      </c>
      <c r="CM60" s="92" t="s">
        <v>84</v>
      </c>
    </row>
    <row r="61" spans="1:91" s="6" customFormat="1" ht="22.5" customHeight="1">
      <c r="A61" s="93" t="s">
        <v>85</v>
      </c>
      <c r="B61" s="94"/>
      <c r="C61" s="9"/>
      <c r="D61" s="9"/>
      <c r="E61" s="322" t="s">
        <v>114</v>
      </c>
      <c r="F61" s="322"/>
      <c r="G61" s="322"/>
      <c r="H61" s="322"/>
      <c r="I61" s="322"/>
      <c r="J61" s="9"/>
      <c r="K61" s="322" t="s">
        <v>115</v>
      </c>
      <c r="L61" s="322"/>
      <c r="M61" s="322"/>
      <c r="N61" s="322"/>
      <c r="O61" s="322"/>
      <c r="P61" s="322"/>
      <c r="Q61" s="322"/>
      <c r="R61" s="322"/>
      <c r="S61" s="322"/>
      <c r="T61" s="322"/>
      <c r="U61" s="322"/>
      <c r="V61" s="322"/>
      <c r="W61" s="322"/>
      <c r="X61" s="322"/>
      <c r="Y61" s="322"/>
      <c r="Z61" s="322"/>
      <c r="AA61" s="322"/>
      <c r="AB61" s="322"/>
      <c r="AC61" s="322"/>
      <c r="AD61" s="322"/>
      <c r="AE61" s="322"/>
      <c r="AF61" s="322"/>
      <c r="AG61" s="320">
        <f>'IO 05-01a - Venkovní kana...'!J29</f>
        <v>0</v>
      </c>
      <c r="AH61" s="321"/>
      <c r="AI61" s="321"/>
      <c r="AJ61" s="321"/>
      <c r="AK61" s="321"/>
      <c r="AL61" s="321"/>
      <c r="AM61" s="321"/>
      <c r="AN61" s="320">
        <f t="shared" si="0"/>
        <v>0</v>
      </c>
      <c r="AO61" s="321"/>
      <c r="AP61" s="321"/>
      <c r="AQ61" s="95" t="s">
        <v>86</v>
      </c>
      <c r="AR61" s="94"/>
      <c r="AS61" s="96">
        <v>0</v>
      </c>
      <c r="AT61" s="97">
        <f t="shared" si="1"/>
        <v>0</v>
      </c>
      <c r="AU61" s="98">
        <f>'IO 05-01a - Venkovní kana...'!P87</f>
        <v>0</v>
      </c>
      <c r="AV61" s="97">
        <f>'IO 05-01a - Venkovní kana...'!J32</f>
        <v>0</v>
      </c>
      <c r="AW61" s="97">
        <f>'IO 05-01a - Venkovní kana...'!J33</f>
        <v>0</v>
      </c>
      <c r="AX61" s="97">
        <f>'IO 05-01a - Venkovní kana...'!J34</f>
        <v>0</v>
      </c>
      <c r="AY61" s="97">
        <f>'IO 05-01a - Venkovní kana...'!J35</f>
        <v>0</v>
      </c>
      <c r="AZ61" s="97">
        <f>'IO 05-01a - Venkovní kana...'!F32</f>
        <v>0</v>
      </c>
      <c r="BA61" s="97">
        <f>'IO 05-01a - Venkovní kana...'!F33</f>
        <v>0</v>
      </c>
      <c r="BB61" s="97">
        <f>'IO 05-01a - Venkovní kana...'!F34</f>
        <v>0</v>
      </c>
      <c r="BC61" s="97">
        <f>'IO 05-01a - Venkovní kana...'!F35</f>
        <v>0</v>
      </c>
      <c r="BD61" s="99">
        <f>'IO 05-01a - Venkovní kana...'!F36</f>
        <v>0</v>
      </c>
      <c r="BT61" s="100" t="s">
        <v>84</v>
      </c>
      <c r="BV61" s="100" t="s">
        <v>77</v>
      </c>
      <c r="BW61" s="100" t="s">
        <v>116</v>
      </c>
      <c r="BX61" s="100" t="s">
        <v>113</v>
      </c>
      <c r="CL61" s="100" t="s">
        <v>117</v>
      </c>
    </row>
    <row r="62" spans="1:91" s="5" customFormat="1" ht="22.5" customHeight="1">
      <c r="B62" s="84"/>
      <c r="C62" s="85"/>
      <c r="D62" s="319" t="s">
        <v>118</v>
      </c>
      <c r="E62" s="319"/>
      <c r="F62" s="319"/>
      <c r="G62" s="319"/>
      <c r="H62" s="319"/>
      <c r="I62" s="86"/>
      <c r="J62" s="319" t="s">
        <v>119</v>
      </c>
      <c r="K62" s="319"/>
      <c r="L62" s="319"/>
      <c r="M62" s="319"/>
      <c r="N62" s="319"/>
      <c r="O62" s="319"/>
      <c r="P62" s="319"/>
      <c r="Q62" s="319"/>
      <c r="R62" s="319"/>
      <c r="S62" s="319"/>
      <c r="T62" s="319"/>
      <c r="U62" s="319"/>
      <c r="V62" s="319"/>
      <c r="W62" s="319"/>
      <c r="X62" s="319"/>
      <c r="Y62" s="319"/>
      <c r="Z62" s="319"/>
      <c r="AA62" s="319"/>
      <c r="AB62" s="319"/>
      <c r="AC62" s="319"/>
      <c r="AD62" s="319"/>
      <c r="AE62" s="319"/>
      <c r="AF62" s="319"/>
      <c r="AG62" s="318">
        <f>ROUND(AG63,2)</f>
        <v>0</v>
      </c>
      <c r="AH62" s="317"/>
      <c r="AI62" s="317"/>
      <c r="AJ62" s="317"/>
      <c r="AK62" s="317"/>
      <c r="AL62" s="317"/>
      <c r="AM62" s="317"/>
      <c r="AN62" s="316">
        <f t="shared" si="0"/>
        <v>0</v>
      </c>
      <c r="AO62" s="317"/>
      <c r="AP62" s="317"/>
      <c r="AQ62" s="87" t="s">
        <v>90</v>
      </c>
      <c r="AR62" s="84"/>
      <c r="AS62" s="88">
        <f>ROUND(AS63,2)</f>
        <v>0</v>
      </c>
      <c r="AT62" s="89">
        <f t="shared" si="1"/>
        <v>0</v>
      </c>
      <c r="AU62" s="90">
        <f>ROUND(AU63,5)</f>
        <v>0</v>
      </c>
      <c r="AV62" s="89">
        <f>ROUND(AZ62*L26,2)</f>
        <v>0</v>
      </c>
      <c r="AW62" s="89">
        <f>ROUND(BA62*L27,2)</f>
        <v>0</v>
      </c>
      <c r="AX62" s="89">
        <f>ROUND(BB62*L26,2)</f>
        <v>0</v>
      </c>
      <c r="AY62" s="89">
        <f>ROUND(BC62*L27,2)</f>
        <v>0</v>
      </c>
      <c r="AZ62" s="89">
        <f>ROUND(AZ63,2)</f>
        <v>0</v>
      </c>
      <c r="BA62" s="89">
        <f>ROUND(BA63,2)</f>
        <v>0</v>
      </c>
      <c r="BB62" s="89">
        <f>ROUND(BB63,2)</f>
        <v>0</v>
      </c>
      <c r="BC62" s="89">
        <f>ROUND(BC63,2)</f>
        <v>0</v>
      </c>
      <c r="BD62" s="91">
        <f>ROUND(BD63,2)</f>
        <v>0</v>
      </c>
      <c r="BS62" s="92" t="s">
        <v>74</v>
      </c>
      <c r="BT62" s="92" t="s">
        <v>82</v>
      </c>
      <c r="BU62" s="92" t="s">
        <v>76</v>
      </c>
      <c r="BV62" s="92" t="s">
        <v>77</v>
      </c>
      <c r="BW62" s="92" t="s">
        <v>120</v>
      </c>
      <c r="BX62" s="92" t="s">
        <v>7</v>
      </c>
      <c r="CL62" s="92" t="s">
        <v>5</v>
      </c>
      <c r="CM62" s="92" t="s">
        <v>84</v>
      </c>
    </row>
    <row r="63" spans="1:91" s="6" customFormat="1" ht="22.5" customHeight="1">
      <c r="A63" s="93" t="s">
        <v>85</v>
      </c>
      <c r="B63" s="94"/>
      <c r="C63" s="9"/>
      <c r="D63" s="9"/>
      <c r="E63" s="322" t="s">
        <v>121</v>
      </c>
      <c r="F63" s="322"/>
      <c r="G63" s="322"/>
      <c r="H63" s="322"/>
      <c r="I63" s="322"/>
      <c r="J63" s="9"/>
      <c r="K63" s="322" t="s">
        <v>122</v>
      </c>
      <c r="L63" s="322"/>
      <c r="M63" s="322"/>
      <c r="N63" s="322"/>
      <c r="O63" s="322"/>
      <c r="P63" s="322"/>
      <c r="Q63" s="322"/>
      <c r="R63" s="322"/>
      <c r="S63" s="322"/>
      <c r="T63" s="322"/>
      <c r="U63" s="322"/>
      <c r="V63" s="322"/>
      <c r="W63" s="322"/>
      <c r="X63" s="322"/>
      <c r="Y63" s="322"/>
      <c r="Z63" s="322"/>
      <c r="AA63" s="322"/>
      <c r="AB63" s="322"/>
      <c r="AC63" s="322"/>
      <c r="AD63" s="322"/>
      <c r="AE63" s="322"/>
      <c r="AF63" s="322"/>
      <c r="AG63" s="320">
        <f>'IO-07-01a - Přípojka sděl...'!J29</f>
        <v>0</v>
      </c>
      <c r="AH63" s="321"/>
      <c r="AI63" s="321"/>
      <c r="AJ63" s="321"/>
      <c r="AK63" s="321"/>
      <c r="AL63" s="321"/>
      <c r="AM63" s="321"/>
      <c r="AN63" s="320">
        <f t="shared" si="0"/>
        <v>0</v>
      </c>
      <c r="AO63" s="321"/>
      <c r="AP63" s="321"/>
      <c r="AQ63" s="95" t="s">
        <v>86</v>
      </c>
      <c r="AR63" s="94"/>
      <c r="AS63" s="96">
        <v>0</v>
      </c>
      <c r="AT63" s="97">
        <f t="shared" si="1"/>
        <v>0</v>
      </c>
      <c r="AU63" s="98">
        <f>'IO-07-01a - Přípojka sděl...'!P84</f>
        <v>0</v>
      </c>
      <c r="AV63" s="97">
        <f>'IO-07-01a - Přípojka sděl...'!J32</f>
        <v>0</v>
      </c>
      <c r="AW63" s="97">
        <f>'IO-07-01a - Přípojka sděl...'!J33</f>
        <v>0</v>
      </c>
      <c r="AX63" s="97">
        <f>'IO-07-01a - Přípojka sděl...'!J34</f>
        <v>0</v>
      </c>
      <c r="AY63" s="97">
        <f>'IO-07-01a - Přípojka sděl...'!J35</f>
        <v>0</v>
      </c>
      <c r="AZ63" s="97">
        <f>'IO-07-01a - Přípojka sděl...'!F32</f>
        <v>0</v>
      </c>
      <c r="BA63" s="97">
        <f>'IO-07-01a - Přípojka sděl...'!F33</f>
        <v>0</v>
      </c>
      <c r="BB63" s="97">
        <f>'IO-07-01a - Přípojka sděl...'!F34</f>
        <v>0</v>
      </c>
      <c r="BC63" s="97">
        <f>'IO-07-01a - Přípojka sděl...'!F35</f>
        <v>0</v>
      </c>
      <c r="BD63" s="99">
        <f>'IO-07-01a - Přípojka sděl...'!F36</f>
        <v>0</v>
      </c>
      <c r="BT63" s="100" t="s">
        <v>84</v>
      </c>
      <c r="BV63" s="100" t="s">
        <v>77</v>
      </c>
      <c r="BW63" s="100" t="s">
        <v>123</v>
      </c>
      <c r="BX63" s="100" t="s">
        <v>120</v>
      </c>
      <c r="CL63" s="100" t="s">
        <v>124</v>
      </c>
    </row>
    <row r="64" spans="1:91" s="5" customFormat="1" ht="22.5" customHeight="1">
      <c r="B64" s="84"/>
      <c r="C64" s="85"/>
      <c r="D64" s="319" t="s">
        <v>125</v>
      </c>
      <c r="E64" s="319"/>
      <c r="F64" s="319"/>
      <c r="G64" s="319"/>
      <c r="H64" s="319"/>
      <c r="I64" s="86"/>
      <c r="J64" s="319" t="s">
        <v>126</v>
      </c>
      <c r="K64" s="319"/>
      <c r="L64" s="319"/>
      <c r="M64" s="319"/>
      <c r="N64" s="319"/>
      <c r="O64" s="319"/>
      <c r="P64" s="319"/>
      <c r="Q64" s="319"/>
      <c r="R64" s="319"/>
      <c r="S64" s="319"/>
      <c r="T64" s="319"/>
      <c r="U64" s="319"/>
      <c r="V64" s="319"/>
      <c r="W64" s="319"/>
      <c r="X64" s="319"/>
      <c r="Y64" s="319"/>
      <c r="Z64" s="319"/>
      <c r="AA64" s="319"/>
      <c r="AB64" s="319"/>
      <c r="AC64" s="319"/>
      <c r="AD64" s="319"/>
      <c r="AE64" s="319"/>
      <c r="AF64" s="319"/>
      <c r="AG64" s="318">
        <f>ROUND(AG65,2)</f>
        <v>0</v>
      </c>
      <c r="AH64" s="317"/>
      <c r="AI64" s="317"/>
      <c r="AJ64" s="317"/>
      <c r="AK64" s="317"/>
      <c r="AL64" s="317"/>
      <c r="AM64" s="317"/>
      <c r="AN64" s="316">
        <f t="shared" si="0"/>
        <v>0</v>
      </c>
      <c r="AO64" s="317"/>
      <c r="AP64" s="317"/>
      <c r="AQ64" s="87" t="s">
        <v>90</v>
      </c>
      <c r="AR64" s="84"/>
      <c r="AS64" s="88">
        <f>ROUND(AS65,2)</f>
        <v>0</v>
      </c>
      <c r="AT64" s="89">
        <f t="shared" si="1"/>
        <v>0</v>
      </c>
      <c r="AU64" s="90">
        <f>ROUND(AU65,5)</f>
        <v>0</v>
      </c>
      <c r="AV64" s="89">
        <f>ROUND(AZ64*L26,2)</f>
        <v>0</v>
      </c>
      <c r="AW64" s="89">
        <f>ROUND(BA64*L27,2)</f>
        <v>0</v>
      </c>
      <c r="AX64" s="89">
        <f>ROUND(BB64*L26,2)</f>
        <v>0</v>
      </c>
      <c r="AY64" s="89">
        <f>ROUND(BC64*L27,2)</f>
        <v>0</v>
      </c>
      <c r="AZ64" s="89">
        <f>ROUND(AZ65,2)</f>
        <v>0</v>
      </c>
      <c r="BA64" s="89">
        <f>ROUND(BA65,2)</f>
        <v>0</v>
      </c>
      <c r="BB64" s="89">
        <f>ROUND(BB65,2)</f>
        <v>0</v>
      </c>
      <c r="BC64" s="89">
        <f>ROUND(BC65,2)</f>
        <v>0</v>
      </c>
      <c r="BD64" s="91">
        <f>ROUND(BD65,2)</f>
        <v>0</v>
      </c>
      <c r="BS64" s="92" t="s">
        <v>74</v>
      </c>
      <c r="BT64" s="92" t="s">
        <v>82</v>
      </c>
      <c r="BU64" s="92" t="s">
        <v>76</v>
      </c>
      <c r="BV64" s="92" t="s">
        <v>77</v>
      </c>
      <c r="BW64" s="92" t="s">
        <v>127</v>
      </c>
      <c r="BX64" s="92" t="s">
        <v>7</v>
      </c>
      <c r="CL64" s="92" t="s">
        <v>5</v>
      </c>
      <c r="CM64" s="92" t="s">
        <v>84</v>
      </c>
    </row>
    <row r="65" spans="1:90" s="6" customFormat="1" ht="22.5" customHeight="1">
      <c r="A65" s="93" t="s">
        <v>85</v>
      </c>
      <c r="B65" s="94"/>
      <c r="C65" s="9"/>
      <c r="D65" s="9"/>
      <c r="E65" s="322" t="s">
        <v>128</v>
      </c>
      <c r="F65" s="322"/>
      <c r="G65" s="322"/>
      <c r="H65" s="322"/>
      <c r="I65" s="322"/>
      <c r="J65" s="9"/>
      <c r="K65" s="322" t="s">
        <v>129</v>
      </c>
      <c r="L65" s="322"/>
      <c r="M65" s="322"/>
      <c r="N65" s="322"/>
      <c r="O65" s="322"/>
      <c r="P65" s="322"/>
      <c r="Q65" s="322"/>
      <c r="R65" s="322"/>
      <c r="S65" s="322"/>
      <c r="T65" s="322"/>
      <c r="U65" s="322"/>
      <c r="V65" s="322"/>
      <c r="W65" s="322"/>
      <c r="X65" s="322"/>
      <c r="Y65" s="322"/>
      <c r="Z65" s="322"/>
      <c r="AA65" s="322"/>
      <c r="AB65" s="322"/>
      <c r="AC65" s="322"/>
      <c r="AD65" s="322"/>
      <c r="AE65" s="322"/>
      <c r="AF65" s="322"/>
      <c r="AG65" s="320">
        <f>'IO-08-02a - Veřejné osvět...'!J29</f>
        <v>0</v>
      </c>
      <c r="AH65" s="321"/>
      <c r="AI65" s="321"/>
      <c r="AJ65" s="321"/>
      <c r="AK65" s="321"/>
      <c r="AL65" s="321"/>
      <c r="AM65" s="321"/>
      <c r="AN65" s="320">
        <f t="shared" si="0"/>
        <v>0</v>
      </c>
      <c r="AO65" s="321"/>
      <c r="AP65" s="321"/>
      <c r="AQ65" s="95" t="s">
        <v>86</v>
      </c>
      <c r="AR65" s="94"/>
      <c r="AS65" s="101">
        <v>0</v>
      </c>
      <c r="AT65" s="102">
        <f t="shared" si="1"/>
        <v>0</v>
      </c>
      <c r="AU65" s="103">
        <f>'IO-08-02a - Veřejné osvět...'!P87</f>
        <v>0</v>
      </c>
      <c r="AV65" s="102">
        <f>'IO-08-02a - Veřejné osvět...'!J32</f>
        <v>0</v>
      </c>
      <c r="AW65" s="102">
        <f>'IO-08-02a - Veřejné osvět...'!J33</f>
        <v>0</v>
      </c>
      <c r="AX65" s="102">
        <f>'IO-08-02a - Veřejné osvět...'!J34</f>
        <v>0</v>
      </c>
      <c r="AY65" s="102">
        <f>'IO-08-02a - Veřejné osvět...'!J35</f>
        <v>0</v>
      </c>
      <c r="AZ65" s="102">
        <f>'IO-08-02a - Veřejné osvět...'!F32</f>
        <v>0</v>
      </c>
      <c r="BA65" s="102">
        <f>'IO-08-02a - Veřejné osvět...'!F33</f>
        <v>0</v>
      </c>
      <c r="BB65" s="102">
        <f>'IO-08-02a - Veřejné osvět...'!F34</f>
        <v>0</v>
      </c>
      <c r="BC65" s="102">
        <f>'IO-08-02a - Veřejné osvět...'!F35</f>
        <v>0</v>
      </c>
      <c r="BD65" s="104">
        <f>'IO-08-02a - Veřejné osvět...'!F36</f>
        <v>0</v>
      </c>
      <c r="BT65" s="100" t="s">
        <v>84</v>
      </c>
      <c r="BV65" s="100" t="s">
        <v>77</v>
      </c>
      <c r="BW65" s="100" t="s">
        <v>130</v>
      </c>
      <c r="BX65" s="100" t="s">
        <v>127</v>
      </c>
      <c r="CL65" s="100" t="s">
        <v>131</v>
      </c>
    </row>
    <row r="66" spans="1:90" s="1" customFormat="1" ht="30" customHeight="1">
      <c r="B66" s="40"/>
      <c r="AR66" s="40"/>
    </row>
    <row r="67" spans="1:90" s="1" customFormat="1" ht="6.9" customHeight="1">
      <c r="B67" s="55"/>
      <c r="C67" s="56"/>
      <c r="D67" s="56"/>
      <c r="E67" s="56"/>
      <c r="F67" s="56"/>
      <c r="G67" s="56"/>
      <c r="H67" s="56"/>
      <c r="I67" s="56"/>
      <c r="J67" s="56"/>
      <c r="K67" s="56"/>
      <c r="L67" s="56"/>
      <c r="M67" s="56"/>
      <c r="N67" s="56"/>
      <c r="O67" s="56"/>
      <c r="P67" s="56"/>
      <c r="Q67" s="56"/>
      <c r="R67" s="56"/>
      <c r="S67" s="56"/>
      <c r="T67" s="56"/>
      <c r="U67" s="56"/>
      <c r="V67" s="56"/>
      <c r="W67" s="56"/>
      <c r="X67" s="56"/>
      <c r="Y67" s="56"/>
      <c r="Z67" s="56"/>
      <c r="AA67" s="56"/>
      <c r="AB67" s="56"/>
      <c r="AC67" s="56"/>
      <c r="AD67" s="56"/>
      <c r="AE67" s="56"/>
      <c r="AF67" s="56"/>
      <c r="AG67" s="56"/>
      <c r="AH67" s="56"/>
      <c r="AI67" s="56"/>
      <c r="AJ67" s="56"/>
      <c r="AK67" s="56"/>
      <c r="AL67" s="56"/>
      <c r="AM67" s="56"/>
      <c r="AN67" s="56"/>
      <c r="AO67" s="56"/>
      <c r="AP67" s="56"/>
      <c r="AQ67" s="56"/>
      <c r="AR67" s="40"/>
    </row>
  </sheetData>
  <mergeCells count="93">
    <mergeCell ref="BE5:BE32"/>
    <mergeCell ref="K5:AO5"/>
    <mergeCell ref="K6:AO6"/>
    <mergeCell ref="E14:AJ14"/>
    <mergeCell ref="E20:AN20"/>
    <mergeCell ref="AK23:AO23"/>
    <mergeCell ref="L25:O25"/>
    <mergeCell ref="W25:AE25"/>
    <mergeCell ref="AK25:AO25"/>
    <mergeCell ref="L26:O26"/>
    <mergeCell ref="W26:AE26"/>
    <mergeCell ref="AK26:AO26"/>
    <mergeCell ref="L27:O27"/>
    <mergeCell ref="W27:AE27"/>
    <mergeCell ref="AK27:AO27"/>
    <mergeCell ref="L28:O28"/>
    <mergeCell ref="W28:AE28"/>
    <mergeCell ref="AK28:AO28"/>
    <mergeCell ref="L29:O29"/>
    <mergeCell ref="W29:AE29"/>
    <mergeCell ref="AK29:AO29"/>
    <mergeCell ref="L30:O30"/>
    <mergeCell ref="W30:AE30"/>
    <mergeCell ref="AK30:AO30"/>
    <mergeCell ref="X32:AB32"/>
    <mergeCell ref="AK32:AO32"/>
    <mergeCell ref="L42:AO42"/>
    <mergeCell ref="AM44:AN44"/>
    <mergeCell ref="AM46:AP46"/>
    <mergeCell ref="AS46:AT48"/>
    <mergeCell ref="C49:G49"/>
    <mergeCell ref="I49:AF49"/>
    <mergeCell ref="AG49:AM49"/>
    <mergeCell ref="AN49:AP49"/>
    <mergeCell ref="AG52:AM52"/>
    <mergeCell ref="D52:H52"/>
    <mergeCell ref="J52:AF52"/>
    <mergeCell ref="AN53:AP53"/>
    <mergeCell ref="AG53:AM53"/>
    <mergeCell ref="E53:I53"/>
    <mergeCell ref="K53:AF53"/>
    <mergeCell ref="D54:H54"/>
    <mergeCell ref="J54:AF54"/>
    <mergeCell ref="AN55:AP55"/>
    <mergeCell ref="AG55:AM55"/>
    <mergeCell ref="E55:I55"/>
    <mergeCell ref="K55:AF55"/>
    <mergeCell ref="E56:I56"/>
    <mergeCell ref="K56:AF56"/>
    <mergeCell ref="AN57:AP57"/>
    <mergeCell ref="AG57:AM57"/>
    <mergeCell ref="D57:H57"/>
    <mergeCell ref="J57:AF57"/>
    <mergeCell ref="E58:I58"/>
    <mergeCell ref="K58:AF58"/>
    <mergeCell ref="AN59:AP59"/>
    <mergeCell ref="AG59:AM59"/>
    <mergeCell ref="E59:I59"/>
    <mergeCell ref="K59:AF59"/>
    <mergeCell ref="D60:H60"/>
    <mergeCell ref="J60:AF60"/>
    <mergeCell ref="AN61:AP61"/>
    <mergeCell ref="AG61:AM61"/>
    <mergeCell ref="E61:I61"/>
    <mergeCell ref="K61:AF61"/>
    <mergeCell ref="D62:H62"/>
    <mergeCell ref="J62:AF62"/>
    <mergeCell ref="AN63:AP63"/>
    <mergeCell ref="AG63:AM63"/>
    <mergeCell ref="E63:I63"/>
    <mergeCell ref="K63:AF63"/>
    <mergeCell ref="D64:H64"/>
    <mergeCell ref="J64:AF64"/>
    <mergeCell ref="AN65:AP65"/>
    <mergeCell ref="AG65:AM65"/>
    <mergeCell ref="E65:I65"/>
    <mergeCell ref="K65:AF65"/>
    <mergeCell ref="AG51:AM51"/>
    <mergeCell ref="AN51:AP51"/>
    <mergeCell ref="AR2:BE2"/>
    <mergeCell ref="AN64:AP64"/>
    <mergeCell ref="AG64:AM64"/>
    <mergeCell ref="AN62:AP62"/>
    <mergeCell ref="AG62:AM62"/>
    <mergeCell ref="AN60:AP60"/>
    <mergeCell ref="AG60:AM60"/>
    <mergeCell ref="AN58:AP58"/>
    <mergeCell ref="AG58:AM58"/>
    <mergeCell ref="AN56:AP56"/>
    <mergeCell ref="AG56:AM56"/>
    <mergeCell ref="AN54:AP54"/>
    <mergeCell ref="AG54:AM54"/>
    <mergeCell ref="AN52:AP52"/>
  </mergeCells>
  <hyperlinks>
    <hyperlink ref="K1:S1" location="C2" display="1) Rekapitulace stavby"/>
    <hyperlink ref="W1:AI1" location="C51" display="2) Rekapitulace objektů stavby a soupisů prací"/>
    <hyperlink ref="A53" location="'VRN - Vedlejší a ostatní ...'!C2" display="/"/>
    <hyperlink ref="A55" location="'IO 03-01a_1 - Přípojka pl...'!C2" display="/"/>
    <hyperlink ref="A56" location="'IO 03-01a_2 - NTL areálov...'!C2" display="/"/>
    <hyperlink ref="A58" location="'IO 04-01a - Vodovodní řad...'!C2" display="/"/>
    <hyperlink ref="A59" location="'IO 04-02a - I.část - Vodo...'!C2" display="/"/>
    <hyperlink ref="A61" location="'IO 05-01a - Venkovní kana...'!C2" display="/"/>
    <hyperlink ref="A63" location="'IO-07-01a - Přípojka sděl...'!C2" display="/"/>
    <hyperlink ref="A65" location="'IO-08-02a - Veřejné osvět...'!C2" display="/"/>
  </hyperlinks>
  <pageMargins left="0.58333330000000005" right="0.58333330000000005" top="0.58333330000000005" bottom="0.58333330000000005" header="0" footer="0"/>
  <pageSetup paperSize="9" fitToHeight="100" orientation="landscape" blackAndWhite="1" r:id="rId1"/>
  <headerFooter>
    <oddFooter>&amp;CStrana &amp;P z &amp;N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16"/>
  <sheetViews>
    <sheetView showGridLines="0" zoomScaleNormal="100" workbookViewId="0"/>
  </sheetViews>
  <sheetFormatPr defaultRowHeight="12"/>
  <cols>
    <col min="1" max="1" width="8.28515625" style="234" customWidth="1"/>
    <col min="2" max="2" width="1.7109375" style="234" customWidth="1"/>
    <col min="3" max="4" width="5" style="234" customWidth="1"/>
    <col min="5" max="5" width="11.7109375" style="234" customWidth="1"/>
    <col min="6" max="6" width="9.140625" style="234" customWidth="1"/>
    <col min="7" max="7" width="5" style="234" customWidth="1"/>
    <col min="8" max="8" width="77.85546875" style="234" customWidth="1"/>
    <col min="9" max="10" width="20" style="234" customWidth="1"/>
    <col min="11" max="11" width="1.7109375" style="234" customWidth="1"/>
  </cols>
  <sheetData>
    <row r="1" spans="2:11" ht="37.5" customHeight="1"/>
    <row r="2" spans="2:11" ht="7.5" customHeight="1">
      <c r="B2" s="235"/>
      <c r="C2" s="236"/>
      <c r="D2" s="236"/>
      <c r="E2" s="236"/>
      <c r="F2" s="236"/>
      <c r="G2" s="236"/>
      <c r="H2" s="236"/>
      <c r="I2" s="236"/>
      <c r="J2" s="236"/>
      <c r="K2" s="237"/>
    </row>
    <row r="3" spans="2:11" s="14" customFormat="1" ht="45" customHeight="1">
      <c r="B3" s="238"/>
      <c r="C3" s="362" t="s">
        <v>1197</v>
      </c>
      <c r="D3" s="362"/>
      <c r="E3" s="362"/>
      <c r="F3" s="362"/>
      <c r="G3" s="362"/>
      <c r="H3" s="362"/>
      <c r="I3" s="362"/>
      <c r="J3" s="362"/>
      <c r="K3" s="239"/>
    </row>
    <row r="4" spans="2:11" ht="25.5" customHeight="1">
      <c r="B4" s="240"/>
      <c r="C4" s="363" t="s">
        <v>1198</v>
      </c>
      <c r="D4" s="363"/>
      <c r="E4" s="363"/>
      <c r="F4" s="363"/>
      <c r="G4" s="363"/>
      <c r="H4" s="363"/>
      <c r="I4" s="363"/>
      <c r="J4" s="363"/>
      <c r="K4" s="241"/>
    </row>
    <row r="5" spans="2:11" ht="5.25" customHeight="1">
      <c r="B5" s="240"/>
      <c r="C5" s="242"/>
      <c r="D5" s="242"/>
      <c r="E5" s="242"/>
      <c r="F5" s="242"/>
      <c r="G5" s="242"/>
      <c r="H5" s="242"/>
      <c r="I5" s="242"/>
      <c r="J5" s="242"/>
      <c r="K5" s="241"/>
    </row>
    <row r="6" spans="2:11" ht="15" customHeight="1">
      <c r="B6" s="240"/>
      <c r="C6" s="361" t="s">
        <v>1199</v>
      </c>
      <c r="D6" s="361"/>
      <c r="E6" s="361"/>
      <c r="F6" s="361"/>
      <c r="G6" s="361"/>
      <c r="H6" s="361"/>
      <c r="I6" s="361"/>
      <c r="J6" s="361"/>
      <c r="K6" s="241"/>
    </row>
    <row r="7" spans="2:11" ht="15" customHeight="1">
      <c r="B7" s="244"/>
      <c r="C7" s="361" t="s">
        <v>1200</v>
      </c>
      <c r="D7" s="361"/>
      <c r="E7" s="361"/>
      <c r="F7" s="361"/>
      <c r="G7" s="361"/>
      <c r="H7" s="361"/>
      <c r="I7" s="361"/>
      <c r="J7" s="361"/>
      <c r="K7" s="241"/>
    </row>
    <row r="8" spans="2:11" ht="12.75" customHeight="1">
      <c r="B8" s="244"/>
      <c r="C8" s="243"/>
      <c r="D8" s="243"/>
      <c r="E8" s="243"/>
      <c r="F8" s="243"/>
      <c r="G8" s="243"/>
      <c r="H8" s="243"/>
      <c r="I8" s="243"/>
      <c r="J8" s="243"/>
      <c r="K8" s="241"/>
    </row>
    <row r="9" spans="2:11" ht="15" customHeight="1">
      <c r="B9" s="244"/>
      <c r="C9" s="361" t="s">
        <v>1201</v>
      </c>
      <c r="D9" s="361"/>
      <c r="E9" s="361"/>
      <c r="F9" s="361"/>
      <c r="G9" s="361"/>
      <c r="H9" s="361"/>
      <c r="I9" s="361"/>
      <c r="J9" s="361"/>
      <c r="K9" s="241"/>
    </row>
    <row r="10" spans="2:11" ht="15" customHeight="1">
      <c r="B10" s="244"/>
      <c r="C10" s="243"/>
      <c r="D10" s="361" t="s">
        <v>1202</v>
      </c>
      <c r="E10" s="361"/>
      <c r="F10" s="361"/>
      <c r="G10" s="361"/>
      <c r="H10" s="361"/>
      <c r="I10" s="361"/>
      <c r="J10" s="361"/>
      <c r="K10" s="241"/>
    </row>
    <row r="11" spans="2:11" ht="15" customHeight="1">
      <c r="B11" s="244"/>
      <c r="C11" s="245"/>
      <c r="D11" s="361" t="s">
        <v>1203</v>
      </c>
      <c r="E11" s="361"/>
      <c r="F11" s="361"/>
      <c r="G11" s="361"/>
      <c r="H11" s="361"/>
      <c r="I11" s="361"/>
      <c r="J11" s="361"/>
      <c r="K11" s="241"/>
    </row>
    <row r="12" spans="2:11" ht="12.75" customHeight="1">
      <c r="B12" s="244"/>
      <c r="C12" s="245"/>
      <c r="D12" s="245"/>
      <c r="E12" s="245"/>
      <c r="F12" s="245"/>
      <c r="G12" s="245"/>
      <c r="H12" s="245"/>
      <c r="I12" s="245"/>
      <c r="J12" s="245"/>
      <c r="K12" s="241"/>
    </row>
    <row r="13" spans="2:11" ht="15" customHeight="1">
      <c r="B13" s="244"/>
      <c r="C13" s="245"/>
      <c r="D13" s="361" t="s">
        <v>1204</v>
      </c>
      <c r="E13" s="361"/>
      <c r="F13" s="361"/>
      <c r="G13" s="361"/>
      <c r="H13" s="361"/>
      <c r="I13" s="361"/>
      <c r="J13" s="361"/>
      <c r="K13" s="241"/>
    </row>
    <row r="14" spans="2:11" ht="15" customHeight="1">
      <c r="B14" s="244"/>
      <c r="C14" s="245"/>
      <c r="D14" s="361" t="s">
        <v>1205</v>
      </c>
      <c r="E14" s="361"/>
      <c r="F14" s="361"/>
      <c r="G14" s="361"/>
      <c r="H14" s="361"/>
      <c r="I14" s="361"/>
      <c r="J14" s="361"/>
      <c r="K14" s="241"/>
    </row>
    <row r="15" spans="2:11" ht="15" customHeight="1">
      <c r="B15" s="244"/>
      <c r="C15" s="245"/>
      <c r="D15" s="361" t="s">
        <v>1206</v>
      </c>
      <c r="E15" s="361"/>
      <c r="F15" s="361"/>
      <c r="G15" s="361"/>
      <c r="H15" s="361"/>
      <c r="I15" s="361"/>
      <c r="J15" s="361"/>
      <c r="K15" s="241"/>
    </row>
    <row r="16" spans="2:11" ht="15" customHeight="1">
      <c r="B16" s="244"/>
      <c r="C16" s="245"/>
      <c r="D16" s="245"/>
      <c r="E16" s="246" t="s">
        <v>1207</v>
      </c>
      <c r="F16" s="361" t="s">
        <v>1208</v>
      </c>
      <c r="G16" s="361"/>
      <c r="H16" s="361"/>
      <c r="I16" s="361"/>
      <c r="J16" s="361"/>
      <c r="K16" s="241"/>
    </row>
    <row r="17" spans="2:11" ht="15" customHeight="1">
      <c r="B17" s="244"/>
      <c r="C17" s="245"/>
      <c r="D17" s="245"/>
      <c r="E17" s="246" t="s">
        <v>90</v>
      </c>
      <c r="F17" s="361" t="s">
        <v>1209</v>
      </c>
      <c r="G17" s="361"/>
      <c r="H17" s="361"/>
      <c r="I17" s="361"/>
      <c r="J17" s="361"/>
      <c r="K17" s="241"/>
    </row>
    <row r="18" spans="2:11" ht="15" customHeight="1">
      <c r="B18" s="244"/>
      <c r="C18" s="245"/>
      <c r="D18" s="245"/>
      <c r="E18" s="246" t="s">
        <v>1210</v>
      </c>
      <c r="F18" s="361" t="s">
        <v>1211</v>
      </c>
      <c r="G18" s="361"/>
      <c r="H18" s="361"/>
      <c r="I18" s="361"/>
      <c r="J18" s="361"/>
      <c r="K18" s="241"/>
    </row>
    <row r="19" spans="2:11" ht="15" customHeight="1">
      <c r="B19" s="244"/>
      <c r="C19" s="245"/>
      <c r="D19" s="245"/>
      <c r="E19" s="246" t="s">
        <v>81</v>
      </c>
      <c r="F19" s="361" t="s">
        <v>168</v>
      </c>
      <c r="G19" s="361"/>
      <c r="H19" s="361"/>
      <c r="I19" s="361"/>
      <c r="J19" s="361"/>
      <c r="K19" s="241"/>
    </row>
    <row r="20" spans="2:11" ht="15" customHeight="1">
      <c r="B20" s="244"/>
      <c r="C20" s="245"/>
      <c r="D20" s="245"/>
      <c r="E20" s="246" t="s">
        <v>163</v>
      </c>
      <c r="F20" s="361" t="s">
        <v>164</v>
      </c>
      <c r="G20" s="361"/>
      <c r="H20" s="361"/>
      <c r="I20" s="361"/>
      <c r="J20" s="361"/>
      <c r="K20" s="241"/>
    </row>
    <row r="21" spans="2:11" ht="15" customHeight="1">
      <c r="B21" s="244"/>
      <c r="C21" s="245"/>
      <c r="D21" s="245"/>
      <c r="E21" s="246" t="s">
        <v>86</v>
      </c>
      <c r="F21" s="361" t="s">
        <v>1212</v>
      </c>
      <c r="G21" s="361"/>
      <c r="H21" s="361"/>
      <c r="I21" s="361"/>
      <c r="J21" s="361"/>
      <c r="K21" s="241"/>
    </row>
    <row r="22" spans="2:11" ht="12.75" customHeight="1">
      <c r="B22" s="244"/>
      <c r="C22" s="245"/>
      <c r="D22" s="245"/>
      <c r="E22" s="245"/>
      <c r="F22" s="245"/>
      <c r="G22" s="245"/>
      <c r="H22" s="245"/>
      <c r="I22" s="245"/>
      <c r="J22" s="245"/>
      <c r="K22" s="241"/>
    </row>
    <row r="23" spans="2:11" ht="15" customHeight="1">
      <c r="B23" s="244"/>
      <c r="C23" s="361" t="s">
        <v>1213</v>
      </c>
      <c r="D23" s="361"/>
      <c r="E23" s="361"/>
      <c r="F23" s="361"/>
      <c r="G23" s="361"/>
      <c r="H23" s="361"/>
      <c r="I23" s="361"/>
      <c r="J23" s="361"/>
      <c r="K23" s="241"/>
    </row>
    <row r="24" spans="2:11" ht="15" customHeight="1">
      <c r="B24" s="244"/>
      <c r="C24" s="361" t="s">
        <v>1214</v>
      </c>
      <c r="D24" s="361"/>
      <c r="E24" s="361"/>
      <c r="F24" s="361"/>
      <c r="G24" s="361"/>
      <c r="H24" s="361"/>
      <c r="I24" s="361"/>
      <c r="J24" s="361"/>
      <c r="K24" s="241"/>
    </row>
    <row r="25" spans="2:11" ht="15" customHeight="1">
      <c r="B25" s="244"/>
      <c r="C25" s="243"/>
      <c r="D25" s="361" t="s">
        <v>1215</v>
      </c>
      <c r="E25" s="361"/>
      <c r="F25" s="361"/>
      <c r="G25" s="361"/>
      <c r="H25" s="361"/>
      <c r="I25" s="361"/>
      <c r="J25" s="361"/>
      <c r="K25" s="241"/>
    </row>
    <row r="26" spans="2:11" ht="15" customHeight="1">
      <c r="B26" s="244"/>
      <c r="C26" s="245"/>
      <c r="D26" s="361" t="s">
        <v>1216</v>
      </c>
      <c r="E26" s="361"/>
      <c r="F26" s="361"/>
      <c r="G26" s="361"/>
      <c r="H26" s="361"/>
      <c r="I26" s="361"/>
      <c r="J26" s="361"/>
      <c r="K26" s="241"/>
    </row>
    <row r="27" spans="2:11" ht="12.75" customHeight="1">
      <c r="B27" s="244"/>
      <c r="C27" s="245"/>
      <c r="D27" s="245"/>
      <c r="E27" s="245"/>
      <c r="F27" s="245"/>
      <c r="G27" s="245"/>
      <c r="H27" s="245"/>
      <c r="I27" s="245"/>
      <c r="J27" s="245"/>
      <c r="K27" s="241"/>
    </row>
    <row r="28" spans="2:11" ht="15" customHeight="1">
      <c r="B28" s="244"/>
      <c r="C28" s="245"/>
      <c r="D28" s="361" t="s">
        <v>1217</v>
      </c>
      <c r="E28" s="361"/>
      <c r="F28" s="361"/>
      <c r="G28" s="361"/>
      <c r="H28" s="361"/>
      <c r="I28" s="361"/>
      <c r="J28" s="361"/>
      <c r="K28" s="241"/>
    </row>
    <row r="29" spans="2:11" ht="15" customHeight="1">
      <c r="B29" s="244"/>
      <c r="C29" s="245"/>
      <c r="D29" s="361" t="s">
        <v>1218</v>
      </c>
      <c r="E29" s="361"/>
      <c r="F29" s="361"/>
      <c r="G29" s="361"/>
      <c r="H29" s="361"/>
      <c r="I29" s="361"/>
      <c r="J29" s="361"/>
      <c r="K29" s="241"/>
    </row>
    <row r="30" spans="2:11" ht="12.75" customHeight="1">
      <c r="B30" s="244"/>
      <c r="C30" s="245"/>
      <c r="D30" s="245"/>
      <c r="E30" s="245"/>
      <c r="F30" s="245"/>
      <c r="G30" s="245"/>
      <c r="H30" s="245"/>
      <c r="I30" s="245"/>
      <c r="J30" s="245"/>
      <c r="K30" s="241"/>
    </row>
    <row r="31" spans="2:11" ht="15" customHeight="1">
      <c r="B31" s="244"/>
      <c r="C31" s="245"/>
      <c r="D31" s="361" t="s">
        <v>1219</v>
      </c>
      <c r="E31" s="361"/>
      <c r="F31" s="361"/>
      <c r="G31" s="361"/>
      <c r="H31" s="361"/>
      <c r="I31" s="361"/>
      <c r="J31" s="361"/>
      <c r="K31" s="241"/>
    </row>
    <row r="32" spans="2:11" ht="15" customHeight="1">
      <c r="B32" s="244"/>
      <c r="C32" s="245"/>
      <c r="D32" s="361" t="s">
        <v>1220</v>
      </c>
      <c r="E32" s="361"/>
      <c r="F32" s="361"/>
      <c r="G32" s="361"/>
      <c r="H32" s="361"/>
      <c r="I32" s="361"/>
      <c r="J32" s="361"/>
      <c r="K32" s="241"/>
    </row>
    <row r="33" spans="2:11" ht="15" customHeight="1">
      <c r="B33" s="244"/>
      <c r="C33" s="245"/>
      <c r="D33" s="361" t="s">
        <v>1221</v>
      </c>
      <c r="E33" s="361"/>
      <c r="F33" s="361"/>
      <c r="G33" s="361"/>
      <c r="H33" s="361"/>
      <c r="I33" s="361"/>
      <c r="J33" s="361"/>
      <c r="K33" s="241"/>
    </row>
    <row r="34" spans="2:11" ht="15" customHeight="1">
      <c r="B34" s="244"/>
      <c r="C34" s="245"/>
      <c r="D34" s="243"/>
      <c r="E34" s="247" t="s">
        <v>150</v>
      </c>
      <c r="F34" s="243"/>
      <c r="G34" s="361" t="s">
        <v>1222</v>
      </c>
      <c r="H34" s="361"/>
      <c r="I34" s="361"/>
      <c r="J34" s="361"/>
      <c r="K34" s="241"/>
    </row>
    <row r="35" spans="2:11" ht="30.75" customHeight="1">
      <c r="B35" s="244"/>
      <c r="C35" s="245"/>
      <c r="D35" s="243"/>
      <c r="E35" s="247" t="s">
        <v>1223</v>
      </c>
      <c r="F35" s="243"/>
      <c r="G35" s="361" t="s">
        <v>1224</v>
      </c>
      <c r="H35" s="361"/>
      <c r="I35" s="361"/>
      <c r="J35" s="361"/>
      <c r="K35" s="241"/>
    </row>
    <row r="36" spans="2:11" ht="15" customHeight="1">
      <c r="B36" s="244"/>
      <c r="C36" s="245"/>
      <c r="D36" s="243"/>
      <c r="E36" s="247" t="s">
        <v>56</v>
      </c>
      <c r="F36" s="243"/>
      <c r="G36" s="361" t="s">
        <v>1225</v>
      </c>
      <c r="H36" s="361"/>
      <c r="I36" s="361"/>
      <c r="J36" s="361"/>
      <c r="K36" s="241"/>
    </row>
    <row r="37" spans="2:11" ht="15" customHeight="1">
      <c r="B37" s="244"/>
      <c r="C37" s="245"/>
      <c r="D37" s="243"/>
      <c r="E37" s="247" t="s">
        <v>151</v>
      </c>
      <c r="F37" s="243"/>
      <c r="G37" s="361" t="s">
        <v>1226</v>
      </c>
      <c r="H37" s="361"/>
      <c r="I37" s="361"/>
      <c r="J37" s="361"/>
      <c r="K37" s="241"/>
    </row>
    <row r="38" spans="2:11" ht="15" customHeight="1">
      <c r="B38" s="244"/>
      <c r="C38" s="245"/>
      <c r="D38" s="243"/>
      <c r="E38" s="247" t="s">
        <v>152</v>
      </c>
      <c r="F38" s="243"/>
      <c r="G38" s="361" t="s">
        <v>1227</v>
      </c>
      <c r="H38" s="361"/>
      <c r="I38" s="361"/>
      <c r="J38" s="361"/>
      <c r="K38" s="241"/>
    </row>
    <row r="39" spans="2:11" ht="15" customHeight="1">
      <c r="B39" s="244"/>
      <c r="C39" s="245"/>
      <c r="D39" s="243"/>
      <c r="E39" s="247" t="s">
        <v>153</v>
      </c>
      <c r="F39" s="243"/>
      <c r="G39" s="361" t="s">
        <v>1228</v>
      </c>
      <c r="H39" s="361"/>
      <c r="I39" s="361"/>
      <c r="J39" s="361"/>
      <c r="K39" s="241"/>
    </row>
    <row r="40" spans="2:11" ht="15" customHeight="1">
      <c r="B40" s="244"/>
      <c r="C40" s="245"/>
      <c r="D40" s="243"/>
      <c r="E40" s="247" t="s">
        <v>1229</v>
      </c>
      <c r="F40" s="243"/>
      <c r="G40" s="361" t="s">
        <v>1230</v>
      </c>
      <c r="H40" s="361"/>
      <c r="I40" s="361"/>
      <c r="J40" s="361"/>
      <c r="K40" s="241"/>
    </row>
    <row r="41" spans="2:11" ht="15" customHeight="1">
      <c r="B41" s="244"/>
      <c r="C41" s="245"/>
      <c r="D41" s="243"/>
      <c r="E41" s="247"/>
      <c r="F41" s="243"/>
      <c r="G41" s="361" t="s">
        <v>1231</v>
      </c>
      <c r="H41" s="361"/>
      <c r="I41" s="361"/>
      <c r="J41" s="361"/>
      <c r="K41" s="241"/>
    </row>
    <row r="42" spans="2:11" ht="15" customHeight="1">
      <c r="B42" s="244"/>
      <c r="C42" s="245"/>
      <c r="D42" s="243"/>
      <c r="E42" s="247" t="s">
        <v>1232</v>
      </c>
      <c r="F42" s="243"/>
      <c r="G42" s="361" t="s">
        <v>1233</v>
      </c>
      <c r="H42" s="361"/>
      <c r="I42" s="361"/>
      <c r="J42" s="361"/>
      <c r="K42" s="241"/>
    </row>
    <row r="43" spans="2:11" ht="15" customHeight="1">
      <c r="B43" s="244"/>
      <c r="C43" s="245"/>
      <c r="D43" s="243"/>
      <c r="E43" s="247" t="s">
        <v>155</v>
      </c>
      <c r="F43" s="243"/>
      <c r="G43" s="361" t="s">
        <v>1234</v>
      </c>
      <c r="H43" s="361"/>
      <c r="I43" s="361"/>
      <c r="J43" s="361"/>
      <c r="K43" s="241"/>
    </row>
    <row r="44" spans="2:11" ht="12.75" customHeight="1">
      <c r="B44" s="244"/>
      <c r="C44" s="245"/>
      <c r="D44" s="243"/>
      <c r="E44" s="243"/>
      <c r="F44" s="243"/>
      <c r="G44" s="243"/>
      <c r="H44" s="243"/>
      <c r="I44" s="243"/>
      <c r="J44" s="243"/>
      <c r="K44" s="241"/>
    </row>
    <row r="45" spans="2:11" ht="15" customHeight="1">
      <c r="B45" s="244"/>
      <c r="C45" s="245"/>
      <c r="D45" s="361" t="s">
        <v>1235</v>
      </c>
      <c r="E45" s="361"/>
      <c r="F45" s="361"/>
      <c r="G45" s="361"/>
      <c r="H45" s="361"/>
      <c r="I45" s="361"/>
      <c r="J45" s="361"/>
      <c r="K45" s="241"/>
    </row>
    <row r="46" spans="2:11" ht="15" customHeight="1">
      <c r="B46" s="244"/>
      <c r="C46" s="245"/>
      <c r="D46" s="245"/>
      <c r="E46" s="361" t="s">
        <v>1236</v>
      </c>
      <c r="F46" s="361"/>
      <c r="G46" s="361"/>
      <c r="H46" s="361"/>
      <c r="I46" s="361"/>
      <c r="J46" s="361"/>
      <c r="K46" s="241"/>
    </row>
    <row r="47" spans="2:11" ht="15" customHeight="1">
      <c r="B47" s="244"/>
      <c r="C47" s="245"/>
      <c r="D47" s="245"/>
      <c r="E47" s="361" t="s">
        <v>1237</v>
      </c>
      <c r="F47" s="361"/>
      <c r="G47" s="361"/>
      <c r="H47" s="361"/>
      <c r="I47" s="361"/>
      <c r="J47" s="361"/>
      <c r="K47" s="241"/>
    </row>
    <row r="48" spans="2:11" ht="15" customHeight="1">
      <c r="B48" s="244"/>
      <c r="C48" s="245"/>
      <c r="D48" s="245"/>
      <c r="E48" s="361" t="s">
        <v>1238</v>
      </c>
      <c r="F48" s="361"/>
      <c r="G48" s="361"/>
      <c r="H48" s="361"/>
      <c r="I48" s="361"/>
      <c r="J48" s="361"/>
      <c r="K48" s="241"/>
    </row>
    <row r="49" spans="2:11" ht="15" customHeight="1">
      <c r="B49" s="244"/>
      <c r="C49" s="245"/>
      <c r="D49" s="361" t="s">
        <v>1239</v>
      </c>
      <c r="E49" s="361"/>
      <c r="F49" s="361"/>
      <c r="G49" s="361"/>
      <c r="H49" s="361"/>
      <c r="I49" s="361"/>
      <c r="J49" s="361"/>
      <c r="K49" s="241"/>
    </row>
    <row r="50" spans="2:11" ht="25.5" customHeight="1">
      <c r="B50" s="240"/>
      <c r="C50" s="363" t="s">
        <v>1240</v>
      </c>
      <c r="D50" s="363"/>
      <c r="E50" s="363"/>
      <c r="F50" s="363"/>
      <c r="G50" s="363"/>
      <c r="H50" s="363"/>
      <c r="I50" s="363"/>
      <c r="J50" s="363"/>
      <c r="K50" s="241"/>
    </row>
    <row r="51" spans="2:11" ht="5.25" customHeight="1">
      <c r="B51" s="240"/>
      <c r="C51" s="242"/>
      <c r="D51" s="242"/>
      <c r="E51" s="242"/>
      <c r="F51" s="242"/>
      <c r="G51" s="242"/>
      <c r="H51" s="242"/>
      <c r="I51" s="242"/>
      <c r="J51" s="242"/>
      <c r="K51" s="241"/>
    </row>
    <row r="52" spans="2:11" ht="15" customHeight="1">
      <c r="B52" s="240"/>
      <c r="C52" s="361" t="s">
        <v>1241</v>
      </c>
      <c r="D52" s="361"/>
      <c r="E52" s="361"/>
      <c r="F52" s="361"/>
      <c r="G52" s="361"/>
      <c r="H52" s="361"/>
      <c r="I52" s="361"/>
      <c r="J52" s="361"/>
      <c r="K52" s="241"/>
    </row>
    <row r="53" spans="2:11" ht="15" customHeight="1">
      <c r="B53" s="240"/>
      <c r="C53" s="361" t="s">
        <v>1242</v>
      </c>
      <c r="D53" s="361"/>
      <c r="E53" s="361"/>
      <c r="F53" s="361"/>
      <c r="G53" s="361"/>
      <c r="H53" s="361"/>
      <c r="I53" s="361"/>
      <c r="J53" s="361"/>
      <c r="K53" s="241"/>
    </row>
    <row r="54" spans="2:11" ht="12.75" customHeight="1">
      <c r="B54" s="240"/>
      <c r="C54" s="243"/>
      <c r="D54" s="243"/>
      <c r="E54" s="243"/>
      <c r="F54" s="243"/>
      <c r="G54" s="243"/>
      <c r="H54" s="243"/>
      <c r="I54" s="243"/>
      <c r="J54" s="243"/>
      <c r="K54" s="241"/>
    </row>
    <row r="55" spans="2:11" ht="15" customHeight="1">
      <c r="B55" s="240"/>
      <c r="C55" s="361" t="s">
        <v>1243</v>
      </c>
      <c r="D55" s="361"/>
      <c r="E55" s="361"/>
      <c r="F55" s="361"/>
      <c r="G55" s="361"/>
      <c r="H55" s="361"/>
      <c r="I55" s="361"/>
      <c r="J55" s="361"/>
      <c r="K55" s="241"/>
    </row>
    <row r="56" spans="2:11" ht="15" customHeight="1">
      <c r="B56" s="240"/>
      <c r="C56" s="245"/>
      <c r="D56" s="361" t="s">
        <v>1244</v>
      </c>
      <c r="E56" s="361"/>
      <c r="F56" s="361"/>
      <c r="G56" s="361"/>
      <c r="H56" s="361"/>
      <c r="I56" s="361"/>
      <c r="J56" s="361"/>
      <c r="K56" s="241"/>
    </row>
    <row r="57" spans="2:11" ht="15" customHeight="1">
      <c r="B57" s="240"/>
      <c r="C57" s="245"/>
      <c r="D57" s="361" t="s">
        <v>1245</v>
      </c>
      <c r="E57" s="361"/>
      <c r="F57" s="361"/>
      <c r="G57" s="361"/>
      <c r="H57" s="361"/>
      <c r="I57" s="361"/>
      <c r="J57" s="361"/>
      <c r="K57" s="241"/>
    </row>
    <row r="58" spans="2:11" ht="15" customHeight="1">
      <c r="B58" s="240"/>
      <c r="C58" s="245"/>
      <c r="D58" s="361" t="s">
        <v>1246</v>
      </c>
      <c r="E58" s="361"/>
      <c r="F58" s="361"/>
      <c r="G58" s="361"/>
      <c r="H58" s="361"/>
      <c r="I58" s="361"/>
      <c r="J58" s="361"/>
      <c r="K58" s="241"/>
    </row>
    <row r="59" spans="2:11" ht="15" customHeight="1">
      <c r="B59" s="240"/>
      <c r="C59" s="245"/>
      <c r="D59" s="361" t="s">
        <v>1247</v>
      </c>
      <c r="E59" s="361"/>
      <c r="F59" s="361"/>
      <c r="G59" s="361"/>
      <c r="H59" s="361"/>
      <c r="I59" s="361"/>
      <c r="J59" s="361"/>
      <c r="K59" s="241"/>
    </row>
    <row r="60" spans="2:11" ht="15" customHeight="1">
      <c r="B60" s="240"/>
      <c r="C60" s="245"/>
      <c r="D60" s="365" t="s">
        <v>1248</v>
      </c>
      <c r="E60" s="365"/>
      <c r="F60" s="365"/>
      <c r="G60" s="365"/>
      <c r="H60" s="365"/>
      <c r="I60" s="365"/>
      <c r="J60" s="365"/>
      <c r="K60" s="241"/>
    </row>
    <row r="61" spans="2:11" ht="15" customHeight="1">
      <c r="B61" s="240"/>
      <c r="C61" s="245"/>
      <c r="D61" s="361" t="s">
        <v>1249</v>
      </c>
      <c r="E61" s="361"/>
      <c r="F61" s="361"/>
      <c r="G61" s="361"/>
      <c r="H61" s="361"/>
      <c r="I61" s="361"/>
      <c r="J61" s="361"/>
      <c r="K61" s="241"/>
    </row>
    <row r="62" spans="2:11" ht="12.75" customHeight="1">
      <c r="B62" s="240"/>
      <c r="C62" s="245"/>
      <c r="D62" s="245"/>
      <c r="E62" s="248"/>
      <c r="F62" s="245"/>
      <c r="G62" s="245"/>
      <c r="H62" s="245"/>
      <c r="I62" s="245"/>
      <c r="J62" s="245"/>
      <c r="K62" s="241"/>
    </row>
    <row r="63" spans="2:11" ht="15" customHeight="1">
      <c r="B63" s="240"/>
      <c r="C63" s="245"/>
      <c r="D63" s="361" t="s">
        <v>1250</v>
      </c>
      <c r="E63" s="361"/>
      <c r="F63" s="361"/>
      <c r="G63" s="361"/>
      <c r="H63" s="361"/>
      <c r="I63" s="361"/>
      <c r="J63" s="361"/>
      <c r="K63" s="241"/>
    </row>
    <row r="64" spans="2:11" ht="15" customHeight="1">
      <c r="B64" s="240"/>
      <c r="C64" s="245"/>
      <c r="D64" s="365" t="s">
        <v>1251</v>
      </c>
      <c r="E64" s="365"/>
      <c r="F64" s="365"/>
      <c r="G64" s="365"/>
      <c r="H64" s="365"/>
      <c r="I64" s="365"/>
      <c r="J64" s="365"/>
      <c r="K64" s="241"/>
    </row>
    <row r="65" spans="2:11" ht="15" customHeight="1">
      <c r="B65" s="240"/>
      <c r="C65" s="245"/>
      <c r="D65" s="361" t="s">
        <v>1252</v>
      </c>
      <c r="E65" s="361"/>
      <c r="F65" s="361"/>
      <c r="G65" s="361"/>
      <c r="H65" s="361"/>
      <c r="I65" s="361"/>
      <c r="J65" s="361"/>
      <c r="K65" s="241"/>
    </row>
    <row r="66" spans="2:11" ht="15" customHeight="1">
      <c r="B66" s="240"/>
      <c r="C66" s="245"/>
      <c r="D66" s="361" t="s">
        <v>1253</v>
      </c>
      <c r="E66" s="361"/>
      <c r="F66" s="361"/>
      <c r="G66" s="361"/>
      <c r="H66" s="361"/>
      <c r="I66" s="361"/>
      <c r="J66" s="361"/>
      <c r="K66" s="241"/>
    </row>
    <row r="67" spans="2:11" ht="15" customHeight="1">
      <c r="B67" s="240"/>
      <c r="C67" s="245"/>
      <c r="D67" s="361" t="s">
        <v>1254</v>
      </c>
      <c r="E67" s="361"/>
      <c r="F67" s="361"/>
      <c r="G67" s="361"/>
      <c r="H67" s="361"/>
      <c r="I67" s="361"/>
      <c r="J67" s="361"/>
      <c r="K67" s="241"/>
    </row>
    <row r="68" spans="2:11" ht="15" customHeight="1">
      <c r="B68" s="240"/>
      <c r="C68" s="245"/>
      <c r="D68" s="361" t="s">
        <v>1255</v>
      </c>
      <c r="E68" s="361"/>
      <c r="F68" s="361"/>
      <c r="G68" s="361"/>
      <c r="H68" s="361"/>
      <c r="I68" s="361"/>
      <c r="J68" s="361"/>
      <c r="K68" s="241"/>
    </row>
    <row r="69" spans="2:11" ht="12.75" customHeight="1">
      <c r="B69" s="249"/>
      <c r="C69" s="250"/>
      <c r="D69" s="250"/>
      <c r="E69" s="250"/>
      <c r="F69" s="250"/>
      <c r="G69" s="250"/>
      <c r="H69" s="250"/>
      <c r="I69" s="250"/>
      <c r="J69" s="250"/>
      <c r="K69" s="251"/>
    </row>
    <row r="70" spans="2:11" ht="18.75" customHeight="1">
      <c r="B70" s="252"/>
      <c r="C70" s="252"/>
      <c r="D70" s="252"/>
      <c r="E70" s="252"/>
      <c r="F70" s="252"/>
      <c r="G70" s="252"/>
      <c r="H70" s="252"/>
      <c r="I70" s="252"/>
      <c r="J70" s="252"/>
      <c r="K70" s="253"/>
    </row>
    <row r="71" spans="2:11" ht="18.75" customHeight="1">
      <c r="B71" s="253"/>
      <c r="C71" s="253"/>
      <c r="D71" s="253"/>
      <c r="E71" s="253"/>
      <c r="F71" s="253"/>
      <c r="G71" s="253"/>
      <c r="H71" s="253"/>
      <c r="I71" s="253"/>
      <c r="J71" s="253"/>
      <c r="K71" s="253"/>
    </row>
    <row r="72" spans="2:11" ht="7.5" customHeight="1">
      <c r="B72" s="254"/>
      <c r="C72" s="255"/>
      <c r="D72" s="255"/>
      <c r="E72" s="255"/>
      <c r="F72" s="255"/>
      <c r="G72" s="255"/>
      <c r="H72" s="255"/>
      <c r="I72" s="255"/>
      <c r="J72" s="255"/>
      <c r="K72" s="256"/>
    </row>
    <row r="73" spans="2:11" ht="45" customHeight="1">
      <c r="B73" s="257"/>
      <c r="C73" s="366" t="s">
        <v>136</v>
      </c>
      <c r="D73" s="366"/>
      <c r="E73" s="366"/>
      <c r="F73" s="366"/>
      <c r="G73" s="366"/>
      <c r="H73" s="366"/>
      <c r="I73" s="366"/>
      <c r="J73" s="366"/>
      <c r="K73" s="258"/>
    </row>
    <row r="74" spans="2:11" ht="17.25" customHeight="1">
      <c r="B74" s="257"/>
      <c r="C74" s="259" t="s">
        <v>1256</v>
      </c>
      <c r="D74" s="259"/>
      <c r="E74" s="259"/>
      <c r="F74" s="259" t="s">
        <v>1257</v>
      </c>
      <c r="G74" s="260"/>
      <c r="H74" s="259" t="s">
        <v>151</v>
      </c>
      <c r="I74" s="259" t="s">
        <v>60</v>
      </c>
      <c r="J74" s="259" t="s">
        <v>1258</v>
      </c>
      <c r="K74" s="258"/>
    </row>
    <row r="75" spans="2:11" ht="17.25" customHeight="1">
      <c r="B75" s="257"/>
      <c r="C75" s="261" t="s">
        <v>1259</v>
      </c>
      <c r="D75" s="261"/>
      <c r="E75" s="261"/>
      <c r="F75" s="262" t="s">
        <v>1260</v>
      </c>
      <c r="G75" s="263"/>
      <c r="H75" s="261"/>
      <c r="I75" s="261"/>
      <c r="J75" s="261" t="s">
        <v>1261</v>
      </c>
      <c r="K75" s="258"/>
    </row>
    <row r="76" spans="2:11" ht="5.25" customHeight="1">
      <c r="B76" s="257"/>
      <c r="C76" s="264"/>
      <c r="D76" s="264"/>
      <c r="E76" s="264"/>
      <c r="F76" s="264"/>
      <c r="G76" s="265"/>
      <c r="H76" s="264"/>
      <c r="I76" s="264"/>
      <c r="J76" s="264"/>
      <c r="K76" s="258"/>
    </row>
    <row r="77" spans="2:11" ht="15" customHeight="1">
      <c r="B77" s="257"/>
      <c r="C77" s="247" t="s">
        <v>56</v>
      </c>
      <c r="D77" s="264"/>
      <c r="E77" s="264"/>
      <c r="F77" s="266" t="s">
        <v>1262</v>
      </c>
      <c r="G77" s="265"/>
      <c r="H77" s="247" t="s">
        <v>1263</v>
      </c>
      <c r="I77" s="247" t="s">
        <v>1264</v>
      </c>
      <c r="J77" s="247">
        <v>20</v>
      </c>
      <c r="K77" s="258"/>
    </row>
    <row r="78" spans="2:11" ht="15" customHeight="1">
      <c r="B78" s="257"/>
      <c r="C78" s="247" t="s">
        <v>1265</v>
      </c>
      <c r="D78" s="247"/>
      <c r="E78" s="247"/>
      <c r="F78" s="266" t="s">
        <v>1262</v>
      </c>
      <c r="G78" s="265"/>
      <c r="H78" s="247" t="s">
        <v>1266</v>
      </c>
      <c r="I78" s="247" t="s">
        <v>1264</v>
      </c>
      <c r="J78" s="247">
        <v>120</v>
      </c>
      <c r="K78" s="258"/>
    </row>
    <row r="79" spans="2:11" ht="15" customHeight="1">
      <c r="B79" s="267"/>
      <c r="C79" s="247" t="s">
        <v>1267</v>
      </c>
      <c r="D79" s="247"/>
      <c r="E79" s="247"/>
      <c r="F79" s="266" t="s">
        <v>1268</v>
      </c>
      <c r="G79" s="265"/>
      <c r="H79" s="247" t="s">
        <v>1269</v>
      </c>
      <c r="I79" s="247" t="s">
        <v>1264</v>
      </c>
      <c r="J79" s="247">
        <v>50</v>
      </c>
      <c r="K79" s="258"/>
    </row>
    <row r="80" spans="2:11" ht="15" customHeight="1">
      <c r="B80" s="267"/>
      <c r="C80" s="247" t="s">
        <v>1270</v>
      </c>
      <c r="D80" s="247"/>
      <c r="E80" s="247"/>
      <c r="F80" s="266" t="s">
        <v>1262</v>
      </c>
      <c r="G80" s="265"/>
      <c r="H80" s="247" t="s">
        <v>1271</v>
      </c>
      <c r="I80" s="247" t="s">
        <v>1272</v>
      </c>
      <c r="J80" s="247"/>
      <c r="K80" s="258"/>
    </row>
    <row r="81" spans="2:11" ht="15" customHeight="1">
      <c r="B81" s="267"/>
      <c r="C81" s="268" t="s">
        <v>1273</v>
      </c>
      <c r="D81" s="268"/>
      <c r="E81" s="268"/>
      <c r="F81" s="269" t="s">
        <v>1268</v>
      </c>
      <c r="G81" s="268"/>
      <c r="H81" s="268" t="s">
        <v>1274</v>
      </c>
      <c r="I81" s="268" t="s">
        <v>1264</v>
      </c>
      <c r="J81" s="268">
        <v>15</v>
      </c>
      <c r="K81" s="258"/>
    </row>
    <row r="82" spans="2:11" ht="15" customHeight="1">
      <c r="B82" s="267"/>
      <c r="C82" s="268" t="s">
        <v>1275</v>
      </c>
      <c r="D82" s="268"/>
      <c r="E82" s="268"/>
      <c r="F82" s="269" t="s">
        <v>1268</v>
      </c>
      <c r="G82" s="268"/>
      <c r="H82" s="268" t="s">
        <v>1276</v>
      </c>
      <c r="I82" s="268" t="s">
        <v>1264</v>
      </c>
      <c r="J82" s="268">
        <v>15</v>
      </c>
      <c r="K82" s="258"/>
    </row>
    <row r="83" spans="2:11" ht="15" customHeight="1">
      <c r="B83" s="267"/>
      <c r="C83" s="268" t="s">
        <v>1277</v>
      </c>
      <c r="D83" s="268"/>
      <c r="E83" s="268"/>
      <c r="F83" s="269" t="s">
        <v>1268</v>
      </c>
      <c r="G83" s="268"/>
      <c r="H83" s="268" t="s">
        <v>1278</v>
      </c>
      <c r="I83" s="268" t="s">
        <v>1264</v>
      </c>
      <c r="J83" s="268">
        <v>20</v>
      </c>
      <c r="K83" s="258"/>
    </row>
    <row r="84" spans="2:11" ht="15" customHeight="1">
      <c r="B84" s="267"/>
      <c r="C84" s="268" t="s">
        <v>1279</v>
      </c>
      <c r="D84" s="268"/>
      <c r="E84" s="268"/>
      <c r="F84" s="269" t="s">
        <v>1268</v>
      </c>
      <c r="G84" s="268"/>
      <c r="H84" s="268" t="s">
        <v>1280</v>
      </c>
      <c r="I84" s="268" t="s">
        <v>1264</v>
      </c>
      <c r="J84" s="268">
        <v>20</v>
      </c>
      <c r="K84" s="258"/>
    </row>
    <row r="85" spans="2:11" ht="15" customHeight="1">
      <c r="B85" s="267"/>
      <c r="C85" s="247" t="s">
        <v>1281</v>
      </c>
      <c r="D85" s="247"/>
      <c r="E85" s="247"/>
      <c r="F85" s="266" t="s">
        <v>1268</v>
      </c>
      <c r="G85" s="265"/>
      <c r="H85" s="247" t="s">
        <v>1282</v>
      </c>
      <c r="I85" s="247" t="s">
        <v>1264</v>
      </c>
      <c r="J85" s="247">
        <v>50</v>
      </c>
      <c r="K85" s="258"/>
    </row>
    <row r="86" spans="2:11" ht="15" customHeight="1">
      <c r="B86" s="267"/>
      <c r="C86" s="247" t="s">
        <v>1283</v>
      </c>
      <c r="D86" s="247"/>
      <c r="E86" s="247"/>
      <c r="F86" s="266" t="s">
        <v>1268</v>
      </c>
      <c r="G86" s="265"/>
      <c r="H86" s="247" t="s">
        <v>1284</v>
      </c>
      <c r="I86" s="247" t="s">
        <v>1264</v>
      </c>
      <c r="J86" s="247">
        <v>20</v>
      </c>
      <c r="K86" s="258"/>
    </row>
    <row r="87" spans="2:11" ht="15" customHeight="1">
      <c r="B87" s="267"/>
      <c r="C87" s="247" t="s">
        <v>1285</v>
      </c>
      <c r="D87" s="247"/>
      <c r="E87" s="247"/>
      <c r="F87" s="266" t="s">
        <v>1268</v>
      </c>
      <c r="G87" s="265"/>
      <c r="H87" s="247" t="s">
        <v>1286</v>
      </c>
      <c r="I87" s="247" t="s">
        <v>1264</v>
      </c>
      <c r="J87" s="247">
        <v>20</v>
      </c>
      <c r="K87" s="258"/>
    </row>
    <row r="88" spans="2:11" ht="15" customHeight="1">
      <c r="B88" s="267"/>
      <c r="C88" s="247" t="s">
        <v>1287</v>
      </c>
      <c r="D88" s="247"/>
      <c r="E88" s="247"/>
      <c r="F88" s="266" t="s">
        <v>1268</v>
      </c>
      <c r="G88" s="265"/>
      <c r="H88" s="247" t="s">
        <v>1288</v>
      </c>
      <c r="I88" s="247" t="s">
        <v>1264</v>
      </c>
      <c r="J88" s="247">
        <v>50</v>
      </c>
      <c r="K88" s="258"/>
    </row>
    <row r="89" spans="2:11" ht="15" customHeight="1">
      <c r="B89" s="267"/>
      <c r="C89" s="247" t="s">
        <v>1289</v>
      </c>
      <c r="D89" s="247"/>
      <c r="E89" s="247"/>
      <c r="F89" s="266" t="s">
        <v>1268</v>
      </c>
      <c r="G89" s="265"/>
      <c r="H89" s="247" t="s">
        <v>1289</v>
      </c>
      <c r="I89" s="247" t="s">
        <v>1264</v>
      </c>
      <c r="J89" s="247">
        <v>50</v>
      </c>
      <c r="K89" s="258"/>
    </row>
    <row r="90" spans="2:11" ht="15" customHeight="1">
      <c r="B90" s="267"/>
      <c r="C90" s="247" t="s">
        <v>156</v>
      </c>
      <c r="D90" s="247"/>
      <c r="E90" s="247"/>
      <c r="F90" s="266" t="s">
        <v>1268</v>
      </c>
      <c r="G90" s="265"/>
      <c r="H90" s="247" t="s">
        <v>1290</v>
      </c>
      <c r="I90" s="247" t="s">
        <v>1264</v>
      </c>
      <c r="J90" s="247">
        <v>255</v>
      </c>
      <c r="K90" s="258"/>
    </row>
    <row r="91" spans="2:11" ht="15" customHeight="1">
      <c r="B91" s="267"/>
      <c r="C91" s="247" t="s">
        <v>1291</v>
      </c>
      <c r="D91" s="247"/>
      <c r="E91" s="247"/>
      <c r="F91" s="266" t="s">
        <v>1262</v>
      </c>
      <c r="G91" s="265"/>
      <c r="H91" s="247" t="s">
        <v>1292</v>
      </c>
      <c r="I91" s="247" t="s">
        <v>1293</v>
      </c>
      <c r="J91" s="247"/>
      <c r="K91" s="258"/>
    </row>
    <row r="92" spans="2:11" ht="15" customHeight="1">
      <c r="B92" s="267"/>
      <c r="C92" s="247" t="s">
        <v>1294</v>
      </c>
      <c r="D92" s="247"/>
      <c r="E92" s="247"/>
      <c r="F92" s="266" t="s">
        <v>1262</v>
      </c>
      <c r="G92" s="265"/>
      <c r="H92" s="247" t="s">
        <v>1295</v>
      </c>
      <c r="I92" s="247" t="s">
        <v>1296</v>
      </c>
      <c r="J92" s="247"/>
      <c r="K92" s="258"/>
    </row>
    <row r="93" spans="2:11" ht="15" customHeight="1">
      <c r="B93" s="267"/>
      <c r="C93" s="247" t="s">
        <v>1297</v>
      </c>
      <c r="D93" s="247"/>
      <c r="E93" s="247"/>
      <c r="F93" s="266" t="s">
        <v>1262</v>
      </c>
      <c r="G93" s="265"/>
      <c r="H93" s="247" t="s">
        <v>1297</v>
      </c>
      <c r="I93" s="247" t="s">
        <v>1296</v>
      </c>
      <c r="J93" s="247"/>
      <c r="K93" s="258"/>
    </row>
    <row r="94" spans="2:11" ht="15" customHeight="1">
      <c r="B94" s="267"/>
      <c r="C94" s="247" t="s">
        <v>41</v>
      </c>
      <c r="D94" s="247"/>
      <c r="E94" s="247"/>
      <c r="F94" s="266" t="s">
        <v>1262</v>
      </c>
      <c r="G94" s="265"/>
      <c r="H94" s="247" t="s">
        <v>1298</v>
      </c>
      <c r="I94" s="247" t="s">
        <v>1296</v>
      </c>
      <c r="J94" s="247"/>
      <c r="K94" s="258"/>
    </row>
    <row r="95" spans="2:11" ht="15" customHeight="1">
      <c r="B95" s="267"/>
      <c r="C95" s="247" t="s">
        <v>51</v>
      </c>
      <c r="D95" s="247"/>
      <c r="E95" s="247"/>
      <c r="F95" s="266" t="s">
        <v>1262</v>
      </c>
      <c r="G95" s="265"/>
      <c r="H95" s="247" t="s">
        <v>1299</v>
      </c>
      <c r="I95" s="247" t="s">
        <v>1296</v>
      </c>
      <c r="J95" s="247"/>
      <c r="K95" s="258"/>
    </row>
    <row r="96" spans="2:11" ht="15" customHeight="1">
      <c r="B96" s="270"/>
      <c r="C96" s="271"/>
      <c r="D96" s="271"/>
      <c r="E96" s="271"/>
      <c r="F96" s="271"/>
      <c r="G96" s="271"/>
      <c r="H96" s="271"/>
      <c r="I96" s="271"/>
      <c r="J96" s="271"/>
      <c r="K96" s="272"/>
    </row>
    <row r="97" spans="2:11" ht="18.75" customHeight="1">
      <c r="B97" s="273"/>
      <c r="C97" s="274"/>
      <c r="D97" s="274"/>
      <c r="E97" s="274"/>
      <c r="F97" s="274"/>
      <c r="G97" s="274"/>
      <c r="H97" s="274"/>
      <c r="I97" s="274"/>
      <c r="J97" s="274"/>
      <c r="K97" s="273"/>
    </row>
    <row r="98" spans="2:11" ht="18.75" customHeight="1">
      <c r="B98" s="253"/>
      <c r="C98" s="253"/>
      <c r="D98" s="253"/>
      <c r="E98" s="253"/>
      <c r="F98" s="253"/>
      <c r="G98" s="253"/>
      <c r="H98" s="253"/>
      <c r="I98" s="253"/>
      <c r="J98" s="253"/>
      <c r="K98" s="253"/>
    </row>
    <row r="99" spans="2:11" ht="7.5" customHeight="1">
      <c r="B99" s="254"/>
      <c r="C99" s="255"/>
      <c r="D99" s="255"/>
      <c r="E99" s="255"/>
      <c r="F99" s="255"/>
      <c r="G99" s="255"/>
      <c r="H99" s="255"/>
      <c r="I99" s="255"/>
      <c r="J99" s="255"/>
      <c r="K99" s="256"/>
    </row>
    <row r="100" spans="2:11" ht="45" customHeight="1">
      <c r="B100" s="257"/>
      <c r="C100" s="366" t="s">
        <v>1300</v>
      </c>
      <c r="D100" s="366"/>
      <c r="E100" s="366"/>
      <c r="F100" s="366"/>
      <c r="G100" s="366"/>
      <c r="H100" s="366"/>
      <c r="I100" s="366"/>
      <c r="J100" s="366"/>
      <c r="K100" s="258"/>
    </row>
    <row r="101" spans="2:11" ht="17.25" customHeight="1">
      <c r="B101" s="257"/>
      <c r="C101" s="259" t="s">
        <v>1256</v>
      </c>
      <c r="D101" s="259"/>
      <c r="E101" s="259"/>
      <c r="F101" s="259" t="s">
        <v>1257</v>
      </c>
      <c r="G101" s="260"/>
      <c r="H101" s="259" t="s">
        <v>151</v>
      </c>
      <c r="I101" s="259" t="s">
        <v>60</v>
      </c>
      <c r="J101" s="259" t="s">
        <v>1258</v>
      </c>
      <c r="K101" s="258"/>
    </row>
    <row r="102" spans="2:11" ht="17.25" customHeight="1">
      <c r="B102" s="257"/>
      <c r="C102" s="261" t="s">
        <v>1259</v>
      </c>
      <c r="D102" s="261"/>
      <c r="E102" s="261"/>
      <c r="F102" s="262" t="s">
        <v>1260</v>
      </c>
      <c r="G102" s="263"/>
      <c r="H102" s="261"/>
      <c r="I102" s="261"/>
      <c r="J102" s="261" t="s">
        <v>1261</v>
      </c>
      <c r="K102" s="258"/>
    </row>
    <row r="103" spans="2:11" ht="5.25" customHeight="1">
      <c r="B103" s="257"/>
      <c r="C103" s="259"/>
      <c r="D103" s="259"/>
      <c r="E103" s="259"/>
      <c r="F103" s="259"/>
      <c r="G103" s="275"/>
      <c r="H103" s="259"/>
      <c r="I103" s="259"/>
      <c r="J103" s="259"/>
      <c r="K103" s="258"/>
    </row>
    <row r="104" spans="2:11" ht="15" customHeight="1">
      <c r="B104" s="257"/>
      <c r="C104" s="247" t="s">
        <v>56</v>
      </c>
      <c r="D104" s="264"/>
      <c r="E104" s="264"/>
      <c r="F104" s="266" t="s">
        <v>1262</v>
      </c>
      <c r="G104" s="275"/>
      <c r="H104" s="247" t="s">
        <v>1301</v>
      </c>
      <c r="I104" s="247" t="s">
        <v>1264</v>
      </c>
      <c r="J104" s="247">
        <v>20</v>
      </c>
      <c r="K104" s="258"/>
    </row>
    <row r="105" spans="2:11" ht="15" customHeight="1">
      <c r="B105" s="257"/>
      <c r="C105" s="247" t="s">
        <v>1265</v>
      </c>
      <c r="D105" s="247"/>
      <c r="E105" s="247"/>
      <c r="F105" s="266" t="s">
        <v>1262</v>
      </c>
      <c r="G105" s="247"/>
      <c r="H105" s="247" t="s">
        <v>1301</v>
      </c>
      <c r="I105" s="247" t="s">
        <v>1264</v>
      </c>
      <c r="J105" s="247">
        <v>120</v>
      </c>
      <c r="K105" s="258"/>
    </row>
    <row r="106" spans="2:11" ht="15" customHeight="1">
      <c r="B106" s="267"/>
      <c r="C106" s="247" t="s">
        <v>1267</v>
      </c>
      <c r="D106" s="247"/>
      <c r="E106" s="247"/>
      <c r="F106" s="266" t="s">
        <v>1268</v>
      </c>
      <c r="G106" s="247"/>
      <c r="H106" s="247" t="s">
        <v>1301</v>
      </c>
      <c r="I106" s="247" t="s">
        <v>1264</v>
      </c>
      <c r="J106" s="247">
        <v>50</v>
      </c>
      <c r="K106" s="258"/>
    </row>
    <row r="107" spans="2:11" ht="15" customHeight="1">
      <c r="B107" s="267"/>
      <c r="C107" s="247" t="s">
        <v>1270</v>
      </c>
      <c r="D107" s="247"/>
      <c r="E107" s="247"/>
      <c r="F107" s="266" t="s">
        <v>1262</v>
      </c>
      <c r="G107" s="247"/>
      <c r="H107" s="247" t="s">
        <v>1301</v>
      </c>
      <c r="I107" s="247" t="s">
        <v>1272</v>
      </c>
      <c r="J107" s="247"/>
      <c r="K107" s="258"/>
    </row>
    <row r="108" spans="2:11" ht="15" customHeight="1">
      <c r="B108" s="267"/>
      <c r="C108" s="247" t="s">
        <v>1281</v>
      </c>
      <c r="D108" s="247"/>
      <c r="E108" s="247"/>
      <c r="F108" s="266" t="s">
        <v>1268</v>
      </c>
      <c r="G108" s="247"/>
      <c r="H108" s="247" t="s">
        <v>1301</v>
      </c>
      <c r="I108" s="247" t="s">
        <v>1264</v>
      </c>
      <c r="J108" s="247">
        <v>50</v>
      </c>
      <c r="K108" s="258"/>
    </row>
    <row r="109" spans="2:11" ht="15" customHeight="1">
      <c r="B109" s="267"/>
      <c r="C109" s="247" t="s">
        <v>1289</v>
      </c>
      <c r="D109" s="247"/>
      <c r="E109" s="247"/>
      <c r="F109" s="266" t="s">
        <v>1268</v>
      </c>
      <c r="G109" s="247"/>
      <c r="H109" s="247" t="s">
        <v>1301</v>
      </c>
      <c r="I109" s="247" t="s">
        <v>1264</v>
      </c>
      <c r="J109" s="247">
        <v>50</v>
      </c>
      <c r="K109" s="258"/>
    </row>
    <row r="110" spans="2:11" ht="15" customHeight="1">
      <c r="B110" s="267"/>
      <c r="C110" s="247" t="s">
        <v>1287</v>
      </c>
      <c r="D110" s="247"/>
      <c r="E110" s="247"/>
      <c r="F110" s="266" t="s">
        <v>1268</v>
      </c>
      <c r="G110" s="247"/>
      <c r="H110" s="247" t="s">
        <v>1301</v>
      </c>
      <c r="I110" s="247" t="s">
        <v>1264</v>
      </c>
      <c r="J110" s="247">
        <v>50</v>
      </c>
      <c r="K110" s="258"/>
    </row>
    <row r="111" spans="2:11" ht="15" customHeight="1">
      <c r="B111" s="267"/>
      <c r="C111" s="247" t="s">
        <v>56</v>
      </c>
      <c r="D111" s="247"/>
      <c r="E111" s="247"/>
      <c r="F111" s="266" t="s">
        <v>1262</v>
      </c>
      <c r="G111" s="247"/>
      <c r="H111" s="247" t="s">
        <v>1302</v>
      </c>
      <c r="I111" s="247" t="s">
        <v>1264</v>
      </c>
      <c r="J111" s="247">
        <v>20</v>
      </c>
      <c r="K111" s="258"/>
    </row>
    <row r="112" spans="2:11" ht="15" customHeight="1">
      <c r="B112" s="267"/>
      <c r="C112" s="247" t="s">
        <v>1303</v>
      </c>
      <c r="D112" s="247"/>
      <c r="E112" s="247"/>
      <c r="F112" s="266" t="s">
        <v>1262</v>
      </c>
      <c r="G112" s="247"/>
      <c r="H112" s="247" t="s">
        <v>1304</v>
      </c>
      <c r="I112" s="247" t="s">
        <v>1264</v>
      </c>
      <c r="J112" s="247">
        <v>120</v>
      </c>
      <c r="K112" s="258"/>
    </row>
    <row r="113" spans="2:11" ht="15" customHeight="1">
      <c r="B113" s="267"/>
      <c r="C113" s="247" t="s">
        <v>41</v>
      </c>
      <c r="D113" s="247"/>
      <c r="E113" s="247"/>
      <c r="F113" s="266" t="s">
        <v>1262</v>
      </c>
      <c r="G113" s="247"/>
      <c r="H113" s="247" t="s">
        <v>1305</v>
      </c>
      <c r="I113" s="247" t="s">
        <v>1296</v>
      </c>
      <c r="J113" s="247"/>
      <c r="K113" s="258"/>
    </row>
    <row r="114" spans="2:11" ht="15" customHeight="1">
      <c r="B114" s="267"/>
      <c r="C114" s="247" t="s">
        <v>51</v>
      </c>
      <c r="D114" s="247"/>
      <c r="E114" s="247"/>
      <c r="F114" s="266" t="s">
        <v>1262</v>
      </c>
      <c r="G114" s="247"/>
      <c r="H114" s="247" t="s">
        <v>1306</v>
      </c>
      <c r="I114" s="247" t="s">
        <v>1296</v>
      </c>
      <c r="J114" s="247"/>
      <c r="K114" s="258"/>
    </row>
    <row r="115" spans="2:11" ht="15" customHeight="1">
      <c r="B115" s="267"/>
      <c r="C115" s="247" t="s">
        <v>60</v>
      </c>
      <c r="D115" s="247"/>
      <c r="E115" s="247"/>
      <c r="F115" s="266" t="s">
        <v>1262</v>
      </c>
      <c r="G115" s="247"/>
      <c r="H115" s="247" t="s">
        <v>1307</v>
      </c>
      <c r="I115" s="247" t="s">
        <v>1308</v>
      </c>
      <c r="J115" s="247"/>
      <c r="K115" s="258"/>
    </row>
    <row r="116" spans="2:11" ht="15" customHeight="1">
      <c r="B116" s="270"/>
      <c r="C116" s="276"/>
      <c r="D116" s="276"/>
      <c r="E116" s="276"/>
      <c r="F116" s="276"/>
      <c r="G116" s="276"/>
      <c r="H116" s="276"/>
      <c r="I116" s="276"/>
      <c r="J116" s="276"/>
      <c r="K116" s="272"/>
    </row>
    <row r="117" spans="2:11" ht="18.75" customHeight="1">
      <c r="B117" s="277"/>
      <c r="C117" s="243"/>
      <c r="D117" s="243"/>
      <c r="E117" s="243"/>
      <c r="F117" s="278"/>
      <c r="G117" s="243"/>
      <c r="H117" s="243"/>
      <c r="I117" s="243"/>
      <c r="J117" s="243"/>
      <c r="K117" s="277"/>
    </row>
    <row r="118" spans="2:11" ht="18.75" customHeight="1">
      <c r="B118" s="253"/>
      <c r="C118" s="253"/>
      <c r="D118" s="253"/>
      <c r="E118" s="253"/>
      <c r="F118" s="253"/>
      <c r="G118" s="253"/>
      <c r="H118" s="253"/>
      <c r="I118" s="253"/>
      <c r="J118" s="253"/>
      <c r="K118" s="253"/>
    </row>
    <row r="119" spans="2:11" ht="7.5" customHeight="1">
      <c r="B119" s="279"/>
      <c r="C119" s="280"/>
      <c r="D119" s="280"/>
      <c r="E119" s="280"/>
      <c r="F119" s="280"/>
      <c r="G119" s="280"/>
      <c r="H119" s="280"/>
      <c r="I119" s="280"/>
      <c r="J119" s="280"/>
      <c r="K119" s="281"/>
    </row>
    <row r="120" spans="2:11" ht="45" customHeight="1">
      <c r="B120" s="282"/>
      <c r="C120" s="362" t="s">
        <v>1309</v>
      </c>
      <c r="D120" s="362"/>
      <c r="E120" s="362"/>
      <c r="F120" s="362"/>
      <c r="G120" s="362"/>
      <c r="H120" s="362"/>
      <c r="I120" s="362"/>
      <c r="J120" s="362"/>
      <c r="K120" s="283"/>
    </row>
    <row r="121" spans="2:11" ht="17.25" customHeight="1">
      <c r="B121" s="284"/>
      <c r="C121" s="259" t="s">
        <v>1256</v>
      </c>
      <c r="D121" s="259"/>
      <c r="E121" s="259"/>
      <c r="F121" s="259" t="s">
        <v>1257</v>
      </c>
      <c r="G121" s="260"/>
      <c r="H121" s="259" t="s">
        <v>151</v>
      </c>
      <c r="I121" s="259" t="s">
        <v>60</v>
      </c>
      <c r="J121" s="259" t="s">
        <v>1258</v>
      </c>
      <c r="K121" s="285"/>
    </row>
    <row r="122" spans="2:11" ht="17.25" customHeight="1">
      <c r="B122" s="284"/>
      <c r="C122" s="261" t="s">
        <v>1259</v>
      </c>
      <c r="D122" s="261"/>
      <c r="E122" s="261"/>
      <c r="F122" s="262" t="s">
        <v>1260</v>
      </c>
      <c r="G122" s="263"/>
      <c r="H122" s="261"/>
      <c r="I122" s="261"/>
      <c r="J122" s="261" t="s">
        <v>1261</v>
      </c>
      <c r="K122" s="285"/>
    </row>
    <row r="123" spans="2:11" ht="5.25" customHeight="1">
      <c r="B123" s="286"/>
      <c r="C123" s="264"/>
      <c r="D123" s="264"/>
      <c r="E123" s="264"/>
      <c r="F123" s="264"/>
      <c r="G123" s="247"/>
      <c r="H123" s="264"/>
      <c r="I123" s="264"/>
      <c r="J123" s="264"/>
      <c r="K123" s="287"/>
    </row>
    <row r="124" spans="2:11" ht="15" customHeight="1">
      <c r="B124" s="286"/>
      <c r="C124" s="247" t="s">
        <v>1265</v>
      </c>
      <c r="D124" s="264"/>
      <c r="E124" s="264"/>
      <c r="F124" s="266" t="s">
        <v>1262</v>
      </c>
      <c r="G124" s="247"/>
      <c r="H124" s="247" t="s">
        <v>1301</v>
      </c>
      <c r="I124" s="247" t="s">
        <v>1264</v>
      </c>
      <c r="J124" s="247">
        <v>120</v>
      </c>
      <c r="K124" s="288"/>
    </row>
    <row r="125" spans="2:11" ht="15" customHeight="1">
      <c r="B125" s="286"/>
      <c r="C125" s="247" t="s">
        <v>1310</v>
      </c>
      <c r="D125" s="247"/>
      <c r="E125" s="247"/>
      <c r="F125" s="266" t="s">
        <v>1262</v>
      </c>
      <c r="G125" s="247"/>
      <c r="H125" s="247" t="s">
        <v>1311</v>
      </c>
      <c r="I125" s="247" t="s">
        <v>1264</v>
      </c>
      <c r="J125" s="247" t="s">
        <v>1312</v>
      </c>
      <c r="K125" s="288"/>
    </row>
    <row r="126" spans="2:11" ht="15" customHeight="1">
      <c r="B126" s="286"/>
      <c r="C126" s="247" t="s">
        <v>86</v>
      </c>
      <c r="D126" s="247"/>
      <c r="E126" s="247"/>
      <c r="F126" s="266" t="s">
        <v>1262</v>
      </c>
      <c r="G126" s="247"/>
      <c r="H126" s="247" t="s">
        <v>1313</v>
      </c>
      <c r="I126" s="247" t="s">
        <v>1264</v>
      </c>
      <c r="J126" s="247" t="s">
        <v>1312</v>
      </c>
      <c r="K126" s="288"/>
    </row>
    <row r="127" spans="2:11" ht="15" customHeight="1">
      <c r="B127" s="286"/>
      <c r="C127" s="247" t="s">
        <v>1273</v>
      </c>
      <c r="D127" s="247"/>
      <c r="E127" s="247"/>
      <c r="F127" s="266" t="s">
        <v>1268</v>
      </c>
      <c r="G127" s="247"/>
      <c r="H127" s="247" t="s">
        <v>1274</v>
      </c>
      <c r="I127" s="247" t="s">
        <v>1264</v>
      </c>
      <c r="J127" s="247">
        <v>15</v>
      </c>
      <c r="K127" s="288"/>
    </row>
    <row r="128" spans="2:11" ht="15" customHeight="1">
      <c r="B128" s="286"/>
      <c r="C128" s="268" t="s">
        <v>1275</v>
      </c>
      <c r="D128" s="268"/>
      <c r="E128" s="268"/>
      <c r="F128" s="269" t="s">
        <v>1268</v>
      </c>
      <c r="G128" s="268"/>
      <c r="H128" s="268" t="s">
        <v>1276</v>
      </c>
      <c r="I128" s="268" t="s">
        <v>1264</v>
      </c>
      <c r="J128" s="268">
        <v>15</v>
      </c>
      <c r="K128" s="288"/>
    </row>
    <row r="129" spans="2:11" ht="15" customHeight="1">
      <c r="B129" s="286"/>
      <c r="C129" s="268" t="s">
        <v>1277</v>
      </c>
      <c r="D129" s="268"/>
      <c r="E129" s="268"/>
      <c r="F129" s="269" t="s">
        <v>1268</v>
      </c>
      <c r="G129" s="268"/>
      <c r="H129" s="268" t="s">
        <v>1278</v>
      </c>
      <c r="I129" s="268" t="s">
        <v>1264</v>
      </c>
      <c r="J129" s="268">
        <v>20</v>
      </c>
      <c r="K129" s="288"/>
    </row>
    <row r="130" spans="2:11" ht="15" customHeight="1">
      <c r="B130" s="286"/>
      <c r="C130" s="268" t="s">
        <v>1279</v>
      </c>
      <c r="D130" s="268"/>
      <c r="E130" s="268"/>
      <c r="F130" s="269" t="s">
        <v>1268</v>
      </c>
      <c r="G130" s="268"/>
      <c r="H130" s="268" t="s">
        <v>1280</v>
      </c>
      <c r="I130" s="268" t="s">
        <v>1264</v>
      </c>
      <c r="J130" s="268">
        <v>20</v>
      </c>
      <c r="K130" s="288"/>
    </row>
    <row r="131" spans="2:11" ht="15" customHeight="1">
      <c r="B131" s="286"/>
      <c r="C131" s="247" t="s">
        <v>1267</v>
      </c>
      <c r="D131" s="247"/>
      <c r="E131" s="247"/>
      <c r="F131" s="266" t="s">
        <v>1268</v>
      </c>
      <c r="G131" s="247"/>
      <c r="H131" s="247" t="s">
        <v>1301</v>
      </c>
      <c r="I131" s="247" t="s">
        <v>1264</v>
      </c>
      <c r="J131" s="247">
        <v>50</v>
      </c>
      <c r="K131" s="288"/>
    </row>
    <row r="132" spans="2:11" ht="15" customHeight="1">
      <c r="B132" s="286"/>
      <c r="C132" s="247" t="s">
        <v>1281</v>
      </c>
      <c r="D132" s="247"/>
      <c r="E132" s="247"/>
      <c r="F132" s="266" t="s">
        <v>1268</v>
      </c>
      <c r="G132" s="247"/>
      <c r="H132" s="247" t="s">
        <v>1301</v>
      </c>
      <c r="I132" s="247" t="s">
        <v>1264</v>
      </c>
      <c r="J132" s="247">
        <v>50</v>
      </c>
      <c r="K132" s="288"/>
    </row>
    <row r="133" spans="2:11" ht="15" customHeight="1">
      <c r="B133" s="286"/>
      <c r="C133" s="247" t="s">
        <v>1287</v>
      </c>
      <c r="D133" s="247"/>
      <c r="E133" s="247"/>
      <c r="F133" s="266" t="s">
        <v>1268</v>
      </c>
      <c r="G133" s="247"/>
      <c r="H133" s="247" t="s">
        <v>1301</v>
      </c>
      <c r="I133" s="247" t="s">
        <v>1264</v>
      </c>
      <c r="J133" s="247">
        <v>50</v>
      </c>
      <c r="K133" s="288"/>
    </row>
    <row r="134" spans="2:11" ht="15" customHeight="1">
      <c r="B134" s="286"/>
      <c r="C134" s="247" t="s">
        <v>1289</v>
      </c>
      <c r="D134" s="247"/>
      <c r="E134" s="247"/>
      <c r="F134" s="266" t="s">
        <v>1268</v>
      </c>
      <c r="G134" s="247"/>
      <c r="H134" s="247" t="s">
        <v>1301</v>
      </c>
      <c r="I134" s="247" t="s">
        <v>1264</v>
      </c>
      <c r="J134" s="247">
        <v>50</v>
      </c>
      <c r="K134" s="288"/>
    </row>
    <row r="135" spans="2:11" ht="15" customHeight="1">
      <c r="B135" s="286"/>
      <c r="C135" s="247" t="s">
        <v>156</v>
      </c>
      <c r="D135" s="247"/>
      <c r="E135" s="247"/>
      <c r="F135" s="266" t="s">
        <v>1268</v>
      </c>
      <c r="G135" s="247"/>
      <c r="H135" s="247" t="s">
        <v>1314</v>
      </c>
      <c r="I135" s="247" t="s">
        <v>1264</v>
      </c>
      <c r="J135" s="247">
        <v>255</v>
      </c>
      <c r="K135" s="288"/>
    </row>
    <row r="136" spans="2:11" ht="15" customHeight="1">
      <c r="B136" s="286"/>
      <c r="C136" s="247" t="s">
        <v>1291</v>
      </c>
      <c r="D136" s="247"/>
      <c r="E136" s="247"/>
      <c r="F136" s="266" t="s">
        <v>1262</v>
      </c>
      <c r="G136" s="247"/>
      <c r="H136" s="247" t="s">
        <v>1315</v>
      </c>
      <c r="I136" s="247" t="s">
        <v>1293</v>
      </c>
      <c r="J136" s="247"/>
      <c r="K136" s="288"/>
    </row>
    <row r="137" spans="2:11" ht="15" customHeight="1">
      <c r="B137" s="286"/>
      <c r="C137" s="247" t="s">
        <v>1294</v>
      </c>
      <c r="D137" s="247"/>
      <c r="E137" s="247"/>
      <c r="F137" s="266" t="s">
        <v>1262</v>
      </c>
      <c r="G137" s="247"/>
      <c r="H137" s="247" t="s">
        <v>1316</v>
      </c>
      <c r="I137" s="247" t="s">
        <v>1296</v>
      </c>
      <c r="J137" s="247"/>
      <c r="K137" s="288"/>
    </row>
    <row r="138" spans="2:11" ht="15" customHeight="1">
      <c r="B138" s="286"/>
      <c r="C138" s="247" t="s">
        <v>1297</v>
      </c>
      <c r="D138" s="247"/>
      <c r="E138" s="247"/>
      <c r="F138" s="266" t="s">
        <v>1262</v>
      </c>
      <c r="G138" s="247"/>
      <c r="H138" s="247" t="s">
        <v>1297</v>
      </c>
      <c r="I138" s="247" t="s">
        <v>1296</v>
      </c>
      <c r="J138" s="247"/>
      <c r="K138" s="288"/>
    </row>
    <row r="139" spans="2:11" ht="15" customHeight="1">
      <c r="B139" s="286"/>
      <c r="C139" s="247" t="s">
        <v>41</v>
      </c>
      <c r="D139" s="247"/>
      <c r="E139" s="247"/>
      <c r="F139" s="266" t="s">
        <v>1262</v>
      </c>
      <c r="G139" s="247"/>
      <c r="H139" s="247" t="s">
        <v>1317</v>
      </c>
      <c r="I139" s="247" t="s">
        <v>1296</v>
      </c>
      <c r="J139" s="247"/>
      <c r="K139" s="288"/>
    </row>
    <row r="140" spans="2:11" ht="15" customHeight="1">
      <c r="B140" s="286"/>
      <c r="C140" s="247" t="s">
        <v>1318</v>
      </c>
      <c r="D140" s="247"/>
      <c r="E140" s="247"/>
      <c r="F140" s="266" t="s">
        <v>1262</v>
      </c>
      <c r="G140" s="247"/>
      <c r="H140" s="247" t="s">
        <v>1319</v>
      </c>
      <c r="I140" s="247" t="s">
        <v>1296</v>
      </c>
      <c r="J140" s="247"/>
      <c r="K140" s="288"/>
    </row>
    <row r="141" spans="2:11" ht="15" customHeight="1">
      <c r="B141" s="289"/>
      <c r="C141" s="290"/>
      <c r="D141" s="290"/>
      <c r="E141" s="290"/>
      <c r="F141" s="290"/>
      <c r="G141" s="290"/>
      <c r="H141" s="290"/>
      <c r="I141" s="290"/>
      <c r="J141" s="290"/>
      <c r="K141" s="291"/>
    </row>
    <row r="142" spans="2:11" ht="18.75" customHeight="1">
      <c r="B142" s="243"/>
      <c r="C142" s="243"/>
      <c r="D142" s="243"/>
      <c r="E142" s="243"/>
      <c r="F142" s="278"/>
      <c r="G142" s="243"/>
      <c r="H142" s="243"/>
      <c r="I142" s="243"/>
      <c r="J142" s="243"/>
      <c r="K142" s="243"/>
    </row>
    <row r="143" spans="2:11" ht="18.75" customHeight="1">
      <c r="B143" s="253"/>
      <c r="C143" s="253"/>
      <c r="D143" s="253"/>
      <c r="E143" s="253"/>
      <c r="F143" s="253"/>
      <c r="G143" s="253"/>
      <c r="H143" s="253"/>
      <c r="I143" s="253"/>
      <c r="J143" s="253"/>
      <c r="K143" s="253"/>
    </row>
    <row r="144" spans="2:11" ht="7.5" customHeight="1">
      <c r="B144" s="254"/>
      <c r="C144" s="255"/>
      <c r="D144" s="255"/>
      <c r="E144" s="255"/>
      <c r="F144" s="255"/>
      <c r="G144" s="255"/>
      <c r="H144" s="255"/>
      <c r="I144" s="255"/>
      <c r="J144" s="255"/>
      <c r="K144" s="256"/>
    </row>
    <row r="145" spans="2:11" ht="45" customHeight="1">
      <c r="B145" s="257"/>
      <c r="C145" s="366" t="s">
        <v>1320</v>
      </c>
      <c r="D145" s="366"/>
      <c r="E145" s="366"/>
      <c r="F145" s="366"/>
      <c r="G145" s="366"/>
      <c r="H145" s="366"/>
      <c r="I145" s="366"/>
      <c r="J145" s="366"/>
      <c r="K145" s="258"/>
    </row>
    <row r="146" spans="2:11" ht="17.25" customHeight="1">
      <c r="B146" s="257"/>
      <c r="C146" s="259" t="s">
        <v>1256</v>
      </c>
      <c r="D146" s="259"/>
      <c r="E146" s="259"/>
      <c r="F146" s="259" t="s">
        <v>1257</v>
      </c>
      <c r="G146" s="260"/>
      <c r="H146" s="259" t="s">
        <v>151</v>
      </c>
      <c r="I146" s="259" t="s">
        <v>60</v>
      </c>
      <c r="J146" s="259" t="s">
        <v>1258</v>
      </c>
      <c r="K146" s="258"/>
    </row>
    <row r="147" spans="2:11" ht="17.25" customHeight="1">
      <c r="B147" s="257"/>
      <c r="C147" s="261" t="s">
        <v>1259</v>
      </c>
      <c r="D147" s="261"/>
      <c r="E147" s="261"/>
      <c r="F147" s="262" t="s">
        <v>1260</v>
      </c>
      <c r="G147" s="263"/>
      <c r="H147" s="261"/>
      <c r="I147" s="261"/>
      <c r="J147" s="261" t="s">
        <v>1261</v>
      </c>
      <c r="K147" s="258"/>
    </row>
    <row r="148" spans="2:11" ht="5.25" customHeight="1">
      <c r="B148" s="267"/>
      <c r="C148" s="264"/>
      <c r="D148" s="264"/>
      <c r="E148" s="264"/>
      <c r="F148" s="264"/>
      <c r="G148" s="265"/>
      <c r="H148" s="264"/>
      <c r="I148" s="264"/>
      <c r="J148" s="264"/>
      <c r="K148" s="288"/>
    </row>
    <row r="149" spans="2:11" ht="15" customHeight="1">
      <c r="B149" s="267"/>
      <c r="C149" s="292" t="s">
        <v>1265</v>
      </c>
      <c r="D149" s="247"/>
      <c r="E149" s="247"/>
      <c r="F149" s="293" t="s">
        <v>1262</v>
      </c>
      <c r="G149" s="247"/>
      <c r="H149" s="292" t="s">
        <v>1301</v>
      </c>
      <c r="I149" s="292" t="s">
        <v>1264</v>
      </c>
      <c r="J149" s="292">
        <v>120</v>
      </c>
      <c r="K149" s="288"/>
    </row>
    <row r="150" spans="2:11" ht="15" customHeight="1">
      <c r="B150" s="267"/>
      <c r="C150" s="292" t="s">
        <v>1310</v>
      </c>
      <c r="D150" s="247"/>
      <c r="E150" s="247"/>
      <c r="F150" s="293" t="s">
        <v>1262</v>
      </c>
      <c r="G150" s="247"/>
      <c r="H150" s="292" t="s">
        <v>1321</v>
      </c>
      <c r="I150" s="292" t="s">
        <v>1264</v>
      </c>
      <c r="J150" s="292" t="s">
        <v>1312</v>
      </c>
      <c r="K150" s="288"/>
    </row>
    <row r="151" spans="2:11" ht="15" customHeight="1">
      <c r="B151" s="267"/>
      <c r="C151" s="292" t="s">
        <v>86</v>
      </c>
      <c r="D151" s="247"/>
      <c r="E151" s="247"/>
      <c r="F151" s="293" t="s">
        <v>1262</v>
      </c>
      <c r="G151" s="247"/>
      <c r="H151" s="292" t="s">
        <v>1322</v>
      </c>
      <c r="I151" s="292" t="s">
        <v>1264</v>
      </c>
      <c r="J151" s="292" t="s">
        <v>1312</v>
      </c>
      <c r="K151" s="288"/>
    </row>
    <row r="152" spans="2:11" ht="15" customHeight="1">
      <c r="B152" s="267"/>
      <c r="C152" s="292" t="s">
        <v>1267</v>
      </c>
      <c r="D152" s="247"/>
      <c r="E152" s="247"/>
      <c r="F152" s="293" t="s">
        <v>1268</v>
      </c>
      <c r="G152" s="247"/>
      <c r="H152" s="292" t="s">
        <v>1301</v>
      </c>
      <c r="I152" s="292" t="s">
        <v>1264</v>
      </c>
      <c r="J152" s="292">
        <v>50</v>
      </c>
      <c r="K152" s="288"/>
    </row>
    <row r="153" spans="2:11" ht="15" customHeight="1">
      <c r="B153" s="267"/>
      <c r="C153" s="292" t="s">
        <v>1270</v>
      </c>
      <c r="D153" s="247"/>
      <c r="E153" s="247"/>
      <c r="F153" s="293" t="s">
        <v>1262</v>
      </c>
      <c r="G153" s="247"/>
      <c r="H153" s="292" t="s">
        <v>1301</v>
      </c>
      <c r="I153" s="292" t="s">
        <v>1272</v>
      </c>
      <c r="J153" s="292"/>
      <c r="K153" s="288"/>
    </row>
    <row r="154" spans="2:11" ht="15" customHeight="1">
      <c r="B154" s="267"/>
      <c r="C154" s="292" t="s">
        <v>1281</v>
      </c>
      <c r="D154" s="247"/>
      <c r="E154" s="247"/>
      <c r="F154" s="293" t="s">
        <v>1268</v>
      </c>
      <c r="G154" s="247"/>
      <c r="H154" s="292" t="s">
        <v>1301</v>
      </c>
      <c r="I154" s="292" t="s">
        <v>1264</v>
      </c>
      <c r="J154" s="292">
        <v>50</v>
      </c>
      <c r="K154" s="288"/>
    </row>
    <row r="155" spans="2:11" ht="15" customHeight="1">
      <c r="B155" s="267"/>
      <c r="C155" s="292" t="s">
        <v>1289</v>
      </c>
      <c r="D155" s="247"/>
      <c r="E155" s="247"/>
      <c r="F155" s="293" t="s">
        <v>1268</v>
      </c>
      <c r="G155" s="247"/>
      <c r="H155" s="292" t="s">
        <v>1301</v>
      </c>
      <c r="I155" s="292" t="s">
        <v>1264</v>
      </c>
      <c r="J155" s="292">
        <v>50</v>
      </c>
      <c r="K155" s="288"/>
    </row>
    <row r="156" spans="2:11" ht="15" customHeight="1">
      <c r="B156" s="267"/>
      <c r="C156" s="292" t="s">
        <v>1287</v>
      </c>
      <c r="D156" s="247"/>
      <c r="E156" s="247"/>
      <c r="F156" s="293" t="s">
        <v>1268</v>
      </c>
      <c r="G156" s="247"/>
      <c r="H156" s="292" t="s">
        <v>1301</v>
      </c>
      <c r="I156" s="292" t="s">
        <v>1264</v>
      </c>
      <c r="J156" s="292">
        <v>50</v>
      </c>
      <c r="K156" s="288"/>
    </row>
    <row r="157" spans="2:11" ht="15" customHeight="1">
      <c r="B157" s="267"/>
      <c r="C157" s="292" t="s">
        <v>143</v>
      </c>
      <c r="D157" s="247"/>
      <c r="E157" s="247"/>
      <c r="F157" s="293" t="s">
        <v>1262</v>
      </c>
      <c r="G157" s="247"/>
      <c r="H157" s="292" t="s">
        <v>1323</v>
      </c>
      <c r="I157" s="292" t="s">
        <v>1264</v>
      </c>
      <c r="J157" s="292" t="s">
        <v>1324</v>
      </c>
      <c r="K157" s="288"/>
    </row>
    <row r="158" spans="2:11" ht="15" customHeight="1">
      <c r="B158" s="267"/>
      <c r="C158" s="292" t="s">
        <v>1325</v>
      </c>
      <c r="D158" s="247"/>
      <c r="E158" s="247"/>
      <c r="F158" s="293" t="s">
        <v>1262</v>
      </c>
      <c r="G158" s="247"/>
      <c r="H158" s="292" t="s">
        <v>1326</v>
      </c>
      <c r="I158" s="292" t="s">
        <v>1296</v>
      </c>
      <c r="J158" s="292"/>
      <c r="K158" s="288"/>
    </row>
    <row r="159" spans="2:11" ht="15" customHeight="1">
      <c r="B159" s="294"/>
      <c r="C159" s="276"/>
      <c r="D159" s="276"/>
      <c r="E159" s="276"/>
      <c r="F159" s="276"/>
      <c r="G159" s="276"/>
      <c r="H159" s="276"/>
      <c r="I159" s="276"/>
      <c r="J159" s="276"/>
      <c r="K159" s="295"/>
    </row>
    <row r="160" spans="2:11" ht="18.75" customHeight="1">
      <c r="B160" s="243"/>
      <c r="C160" s="247"/>
      <c r="D160" s="247"/>
      <c r="E160" s="247"/>
      <c r="F160" s="266"/>
      <c r="G160" s="247"/>
      <c r="H160" s="247"/>
      <c r="I160" s="247"/>
      <c r="J160" s="247"/>
      <c r="K160" s="243"/>
    </row>
    <row r="161" spans="2:11" ht="18.75" customHeight="1">
      <c r="B161" s="253"/>
      <c r="C161" s="253"/>
      <c r="D161" s="253"/>
      <c r="E161" s="253"/>
      <c r="F161" s="253"/>
      <c r="G161" s="253"/>
      <c r="H161" s="253"/>
      <c r="I161" s="253"/>
      <c r="J161" s="253"/>
      <c r="K161" s="253"/>
    </row>
    <row r="162" spans="2:11" ht="7.5" customHeight="1">
      <c r="B162" s="235"/>
      <c r="C162" s="236"/>
      <c r="D162" s="236"/>
      <c r="E162" s="236"/>
      <c r="F162" s="236"/>
      <c r="G162" s="236"/>
      <c r="H162" s="236"/>
      <c r="I162" s="236"/>
      <c r="J162" s="236"/>
      <c r="K162" s="237"/>
    </row>
    <row r="163" spans="2:11" ht="45" customHeight="1">
      <c r="B163" s="238"/>
      <c r="C163" s="362" t="s">
        <v>1327</v>
      </c>
      <c r="D163" s="362"/>
      <c r="E163" s="362"/>
      <c r="F163" s="362"/>
      <c r="G163" s="362"/>
      <c r="H163" s="362"/>
      <c r="I163" s="362"/>
      <c r="J163" s="362"/>
      <c r="K163" s="239"/>
    </row>
    <row r="164" spans="2:11" ht="17.25" customHeight="1">
      <c r="B164" s="238"/>
      <c r="C164" s="259" t="s">
        <v>1256</v>
      </c>
      <c r="D164" s="259"/>
      <c r="E164" s="259"/>
      <c r="F164" s="259" t="s">
        <v>1257</v>
      </c>
      <c r="G164" s="296"/>
      <c r="H164" s="297" t="s">
        <v>151</v>
      </c>
      <c r="I164" s="297" t="s">
        <v>60</v>
      </c>
      <c r="J164" s="259" t="s">
        <v>1258</v>
      </c>
      <c r="K164" s="239"/>
    </row>
    <row r="165" spans="2:11" ht="17.25" customHeight="1">
      <c r="B165" s="240"/>
      <c r="C165" s="261" t="s">
        <v>1259</v>
      </c>
      <c r="D165" s="261"/>
      <c r="E165" s="261"/>
      <c r="F165" s="262" t="s">
        <v>1260</v>
      </c>
      <c r="G165" s="298"/>
      <c r="H165" s="299"/>
      <c r="I165" s="299"/>
      <c r="J165" s="261" t="s">
        <v>1261</v>
      </c>
      <c r="K165" s="241"/>
    </row>
    <row r="166" spans="2:11" ht="5.25" customHeight="1">
      <c r="B166" s="267"/>
      <c r="C166" s="264"/>
      <c r="D166" s="264"/>
      <c r="E166" s="264"/>
      <c r="F166" s="264"/>
      <c r="G166" s="265"/>
      <c r="H166" s="264"/>
      <c r="I166" s="264"/>
      <c r="J166" s="264"/>
      <c r="K166" s="288"/>
    </row>
    <row r="167" spans="2:11" ht="15" customHeight="1">
      <c r="B167" s="267"/>
      <c r="C167" s="247" t="s">
        <v>1265</v>
      </c>
      <c r="D167" s="247"/>
      <c r="E167" s="247"/>
      <c r="F167" s="266" t="s">
        <v>1262</v>
      </c>
      <c r="G167" s="247"/>
      <c r="H167" s="247" t="s">
        <v>1301</v>
      </c>
      <c r="I167" s="247" t="s">
        <v>1264</v>
      </c>
      <c r="J167" s="247">
        <v>120</v>
      </c>
      <c r="K167" s="288"/>
    </row>
    <row r="168" spans="2:11" ht="15" customHeight="1">
      <c r="B168" s="267"/>
      <c r="C168" s="247" t="s">
        <v>1310</v>
      </c>
      <c r="D168" s="247"/>
      <c r="E168" s="247"/>
      <c r="F168" s="266" t="s">
        <v>1262</v>
      </c>
      <c r="G168" s="247"/>
      <c r="H168" s="247" t="s">
        <v>1311</v>
      </c>
      <c r="I168" s="247" t="s">
        <v>1264</v>
      </c>
      <c r="J168" s="247" t="s">
        <v>1312</v>
      </c>
      <c r="K168" s="288"/>
    </row>
    <row r="169" spans="2:11" ht="15" customHeight="1">
      <c r="B169" s="267"/>
      <c r="C169" s="247" t="s">
        <v>86</v>
      </c>
      <c r="D169" s="247"/>
      <c r="E169" s="247"/>
      <c r="F169" s="266" t="s">
        <v>1262</v>
      </c>
      <c r="G169" s="247"/>
      <c r="H169" s="247" t="s">
        <v>1328</v>
      </c>
      <c r="I169" s="247" t="s">
        <v>1264</v>
      </c>
      <c r="J169" s="247" t="s">
        <v>1312</v>
      </c>
      <c r="K169" s="288"/>
    </row>
    <row r="170" spans="2:11" ht="15" customHeight="1">
      <c r="B170" s="267"/>
      <c r="C170" s="247" t="s">
        <v>1267</v>
      </c>
      <c r="D170" s="247"/>
      <c r="E170" s="247"/>
      <c r="F170" s="266" t="s">
        <v>1268</v>
      </c>
      <c r="G170" s="247"/>
      <c r="H170" s="247" t="s">
        <v>1328</v>
      </c>
      <c r="I170" s="247" t="s">
        <v>1264</v>
      </c>
      <c r="J170" s="247">
        <v>50</v>
      </c>
      <c r="K170" s="288"/>
    </row>
    <row r="171" spans="2:11" ht="15" customHeight="1">
      <c r="B171" s="267"/>
      <c r="C171" s="247" t="s">
        <v>1270</v>
      </c>
      <c r="D171" s="247"/>
      <c r="E171" s="247"/>
      <c r="F171" s="266" t="s">
        <v>1262</v>
      </c>
      <c r="G171" s="247"/>
      <c r="H171" s="247" t="s">
        <v>1328</v>
      </c>
      <c r="I171" s="247" t="s">
        <v>1272</v>
      </c>
      <c r="J171" s="247"/>
      <c r="K171" s="288"/>
    </row>
    <row r="172" spans="2:11" ht="15" customHeight="1">
      <c r="B172" s="267"/>
      <c r="C172" s="247" t="s">
        <v>1281</v>
      </c>
      <c r="D172" s="247"/>
      <c r="E172" s="247"/>
      <c r="F172" s="266" t="s">
        <v>1268</v>
      </c>
      <c r="G172" s="247"/>
      <c r="H172" s="247" t="s">
        <v>1328</v>
      </c>
      <c r="I172" s="247" t="s">
        <v>1264</v>
      </c>
      <c r="J172" s="247">
        <v>50</v>
      </c>
      <c r="K172" s="288"/>
    </row>
    <row r="173" spans="2:11" ht="15" customHeight="1">
      <c r="B173" s="267"/>
      <c r="C173" s="247" t="s">
        <v>1289</v>
      </c>
      <c r="D173" s="247"/>
      <c r="E173" s="247"/>
      <c r="F173" s="266" t="s">
        <v>1268</v>
      </c>
      <c r="G173" s="247"/>
      <c r="H173" s="247" t="s">
        <v>1328</v>
      </c>
      <c r="I173" s="247" t="s">
        <v>1264</v>
      </c>
      <c r="J173" s="247">
        <v>50</v>
      </c>
      <c r="K173" s="288"/>
    </row>
    <row r="174" spans="2:11" ht="15" customHeight="1">
      <c r="B174" s="267"/>
      <c r="C174" s="247" t="s">
        <v>1287</v>
      </c>
      <c r="D174" s="247"/>
      <c r="E174" s="247"/>
      <c r="F174" s="266" t="s">
        <v>1268</v>
      </c>
      <c r="G174" s="247"/>
      <c r="H174" s="247" t="s">
        <v>1328</v>
      </c>
      <c r="I174" s="247" t="s">
        <v>1264</v>
      </c>
      <c r="J174" s="247">
        <v>50</v>
      </c>
      <c r="K174" s="288"/>
    </row>
    <row r="175" spans="2:11" ht="15" customHeight="1">
      <c r="B175" s="267"/>
      <c r="C175" s="247" t="s">
        <v>150</v>
      </c>
      <c r="D175" s="247"/>
      <c r="E175" s="247"/>
      <c r="F175" s="266" t="s">
        <v>1262</v>
      </c>
      <c r="G175" s="247"/>
      <c r="H175" s="247" t="s">
        <v>1329</v>
      </c>
      <c r="I175" s="247" t="s">
        <v>1330</v>
      </c>
      <c r="J175" s="247"/>
      <c r="K175" s="288"/>
    </row>
    <row r="176" spans="2:11" ht="15" customHeight="1">
      <c r="B176" s="267"/>
      <c r="C176" s="247" t="s">
        <v>60</v>
      </c>
      <c r="D176" s="247"/>
      <c r="E176" s="247"/>
      <c r="F176" s="266" t="s">
        <v>1262</v>
      </c>
      <c r="G176" s="247"/>
      <c r="H176" s="247" t="s">
        <v>1331</v>
      </c>
      <c r="I176" s="247" t="s">
        <v>1332</v>
      </c>
      <c r="J176" s="247">
        <v>1</v>
      </c>
      <c r="K176" s="288"/>
    </row>
    <row r="177" spans="2:11" ht="15" customHeight="1">
      <c r="B177" s="267"/>
      <c r="C177" s="247" t="s">
        <v>56</v>
      </c>
      <c r="D177" s="247"/>
      <c r="E177" s="247"/>
      <c r="F177" s="266" t="s">
        <v>1262</v>
      </c>
      <c r="G177" s="247"/>
      <c r="H177" s="247" t="s">
        <v>1333</v>
      </c>
      <c r="I177" s="247" t="s">
        <v>1264</v>
      </c>
      <c r="J177" s="247">
        <v>20</v>
      </c>
      <c r="K177" s="288"/>
    </row>
    <row r="178" spans="2:11" ht="15" customHeight="1">
      <c r="B178" s="267"/>
      <c r="C178" s="247" t="s">
        <v>151</v>
      </c>
      <c r="D178" s="247"/>
      <c r="E178" s="247"/>
      <c r="F178" s="266" t="s">
        <v>1262</v>
      </c>
      <c r="G178" s="247"/>
      <c r="H178" s="247" t="s">
        <v>1334</v>
      </c>
      <c r="I178" s="247" t="s">
        <v>1264</v>
      </c>
      <c r="J178" s="247">
        <v>255</v>
      </c>
      <c r="K178" s="288"/>
    </row>
    <row r="179" spans="2:11" ht="15" customHeight="1">
      <c r="B179" s="267"/>
      <c r="C179" s="247" t="s">
        <v>152</v>
      </c>
      <c r="D179" s="247"/>
      <c r="E179" s="247"/>
      <c r="F179" s="266" t="s">
        <v>1262</v>
      </c>
      <c r="G179" s="247"/>
      <c r="H179" s="247" t="s">
        <v>1227</v>
      </c>
      <c r="I179" s="247" t="s">
        <v>1264</v>
      </c>
      <c r="J179" s="247">
        <v>10</v>
      </c>
      <c r="K179" s="288"/>
    </row>
    <row r="180" spans="2:11" ht="15" customHeight="1">
      <c r="B180" s="267"/>
      <c r="C180" s="247" t="s">
        <v>153</v>
      </c>
      <c r="D180" s="247"/>
      <c r="E180" s="247"/>
      <c r="F180" s="266" t="s">
        <v>1262</v>
      </c>
      <c r="G180" s="247"/>
      <c r="H180" s="247" t="s">
        <v>1335</v>
      </c>
      <c r="I180" s="247" t="s">
        <v>1296</v>
      </c>
      <c r="J180" s="247"/>
      <c r="K180" s="288"/>
    </row>
    <row r="181" spans="2:11" ht="15" customHeight="1">
      <c r="B181" s="267"/>
      <c r="C181" s="247" t="s">
        <v>1336</v>
      </c>
      <c r="D181" s="247"/>
      <c r="E181" s="247"/>
      <c r="F181" s="266" t="s">
        <v>1262</v>
      </c>
      <c r="G181" s="247"/>
      <c r="H181" s="247" t="s">
        <v>1337</v>
      </c>
      <c r="I181" s="247" t="s">
        <v>1296</v>
      </c>
      <c r="J181" s="247"/>
      <c r="K181" s="288"/>
    </row>
    <row r="182" spans="2:11" ht="15" customHeight="1">
      <c r="B182" s="267"/>
      <c r="C182" s="247" t="s">
        <v>1325</v>
      </c>
      <c r="D182" s="247"/>
      <c r="E182" s="247"/>
      <c r="F182" s="266" t="s">
        <v>1262</v>
      </c>
      <c r="G182" s="247"/>
      <c r="H182" s="247" t="s">
        <v>1338</v>
      </c>
      <c r="I182" s="247" t="s">
        <v>1296</v>
      </c>
      <c r="J182" s="247"/>
      <c r="K182" s="288"/>
    </row>
    <row r="183" spans="2:11" ht="15" customHeight="1">
      <c r="B183" s="267"/>
      <c r="C183" s="247" t="s">
        <v>155</v>
      </c>
      <c r="D183" s="247"/>
      <c r="E183" s="247"/>
      <c r="F183" s="266" t="s">
        <v>1268</v>
      </c>
      <c r="G183" s="247"/>
      <c r="H183" s="247" t="s">
        <v>1339</v>
      </c>
      <c r="I183" s="247" t="s">
        <v>1264</v>
      </c>
      <c r="J183" s="247">
        <v>50</v>
      </c>
      <c r="K183" s="288"/>
    </row>
    <row r="184" spans="2:11" ht="15" customHeight="1">
      <c r="B184" s="267"/>
      <c r="C184" s="247" t="s">
        <v>1340</v>
      </c>
      <c r="D184" s="247"/>
      <c r="E184" s="247"/>
      <c r="F184" s="266" t="s">
        <v>1268</v>
      </c>
      <c r="G184" s="247"/>
      <c r="H184" s="247" t="s">
        <v>1341</v>
      </c>
      <c r="I184" s="247" t="s">
        <v>1342</v>
      </c>
      <c r="J184" s="247"/>
      <c r="K184" s="288"/>
    </row>
    <row r="185" spans="2:11" ht="15" customHeight="1">
      <c r="B185" s="267"/>
      <c r="C185" s="247" t="s">
        <v>1343</v>
      </c>
      <c r="D185" s="247"/>
      <c r="E185" s="247"/>
      <c r="F185" s="266" t="s">
        <v>1268</v>
      </c>
      <c r="G185" s="247"/>
      <c r="H185" s="247" t="s">
        <v>1344</v>
      </c>
      <c r="I185" s="247" t="s">
        <v>1342</v>
      </c>
      <c r="J185" s="247"/>
      <c r="K185" s="288"/>
    </row>
    <row r="186" spans="2:11" ht="15" customHeight="1">
      <c r="B186" s="267"/>
      <c r="C186" s="247" t="s">
        <v>1345</v>
      </c>
      <c r="D186" s="247"/>
      <c r="E186" s="247"/>
      <c r="F186" s="266" t="s">
        <v>1268</v>
      </c>
      <c r="G186" s="247"/>
      <c r="H186" s="247" t="s">
        <v>1346</v>
      </c>
      <c r="I186" s="247" t="s">
        <v>1342</v>
      </c>
      <c r="J186" s="247"/>
      <c r="K186" s="288"/>
    </row>
    <row r="187" spans="2:11" ht="15" customHeight="1">
      <c r="B187" s="267"/>
      <c r="C187" s="300" t="s">
        <v>1347</v>
      </c>
      <c r="D187" s="247"/>
      <c r="E187" s="247"/>
      <c r="F187" s="266" t="s">
        <v>1268</v>
      </c>
      <c r="G187" s="247"/>
      <c r="H187" s="247" t="s">
        <v>1348</v>
      </c>
      <c r="I187" s="247" t="s">
        <v>1349</v>
      </c>
      <c r="J187" s="301" t="s">
        <v>1350</v>
      </c>
      <c r="K187" s="288"/>
    </row>
    <row r="188" spans="2:11" ht="15" customHeight="1">
      <c r="B188" s="267"/>
      <c r="C188" s="252" t="s">
        <v>45</v>
      </c>
      <c r="D188" s="247"/>
      <c r="E188" s="247"/>
      <c r="F188" s="266" t="s">
        <v>1262</v>
      </c>
      <c r="G188" s="247"/>
      <c r="H188" s="243" t="s">
        <v>1351</v>
      </c>
      <c r="I188" s="247" t="s">
        <v>1352</v>
      </c>
      <c r="J188" s="247"/>
      <c r="K188" s="288"/>
    </row>
    <row r="189" spans="2:11" ht="15" customHeight="1">
      <c r="B189" s="267"/>
      <c r="C189" s="252" t="s">
        <v>1353</v>
      </c>
      <c r="D189" s="247"/>
      <c r="E189" s="247"/>
      <c r="F189" s="266" t="s">
        <v>1262</v>
      </c>
      <c r="G189" s="247"/>
      <c r="H189" s="247" t="s">
        <v>1354</v>
      </c>
      <c r="I189" s="247" t="s">
        <v>1296</v>
      </c>
      <c r="J189" s="247"/>
      <c r="K189" s="288"/>
    </row>
    <row r="190" spans="2:11" ht="15" customHeight="1">
      <c r="B190" s="267"/>
      <c r="C190" s="252" t="s">
        <v>1355</v>
      </c>
      <c r="D190" s="247"/>
      <c r="E190" s="247"/>
      <c r="F190" s="266" t="s">
        <v>1262</v>
      </c>
      <c r="G190" s="247"/>
      <c r="H190" s="247" t="s">
        <v>1356</v>
      </c>
      <c r="I190" s="247" t="s">
        <v>1296</v>
      </c>
      <c r="J190" s="247"/>
      <c r="K190" s="288"/>
    </row>
    <row r="191" spans="2:11" ht="15" customHeight="1">
      <c r="B191" s="267"/>
      <c r="C191" s="252" t="s">
        <v>1357</v>
      </c>
      <c r="D191" s="247"/>
      <c r="E191" s="247"/>
      <c r="F191" s="266" t="s">
        <v>1268</v>
      </c>
      <c r="G191" s="247"/>
      <c r="H191" s="247" t="s">
        <v>1358</v>
      </c>
      <c r="I191" s="247" t="s">
        <v>1296</v>
      </c>
      <c r="J191" s="247"/>
      <c r="K191" s="288"/>
    </row>
    <row r="192" spans="2:11" ht="15" customHeight="1">
      <c r="B192" s="294"/>
      <c r="C192" s="302"/>
      <c r="D192" s="276"/>
      <c r="E192" s="276"/>
      <c r="F192" s="276"/>
      <c r="G192" s="276"/>
      <c r="H192" s="276"/>
      <c r="I192" s="276"/>
      <c r="J192" s="276"/>
      <c r="K192" s="295"/>
    </row>
    <row r="193" spans="2:11" ht="18.75" customHeight="1">
      <c r="B193" s="243"/>
      <c r="C193" s="247"/>
      <c r="D193" s="247"/>
      <c r="E193" s="247"/>
      <c r="F193" s="266"/>
      <c r="G193" s="247"/>
      <c r="H193" s="247"/>
      <c r="I193" s="247"/>
      <c r="J193" s="247"/>
      <c r="K193" s="243"/>
    </row>
    <row r="194" spans="2:11" ht="18.75" customHeight="1">
      <c r="B194" s="243"/>
      <c r="C194" s="247"/>
      <c r="D194" s="247"/>
      <c r="E194" s="247"/>
      <c r="F194" s="266"/>
      <c r="G194" s="247"/>
      <c r="H194" s="247"/>
      <c r="I194" s="247"/>
      <c r="J194" s="247"/>
      <c r="K194" s="243"/>
    </row>
    <row r="195" spans="2:11" ht="18.75" customHeight="1">
      <c r="B195" s="253"/>
      <c r="C195" s="253"/>
      <c r="D195" s="253"/>
      <c r="E195" s="253"/>
      <c r="F195" s="253"/>
      <c r="G195" s="253"/>
      <c r="H195" s="253"/>
      <c r="I195" s="253"/>
      <c r="J195" s="253"/>
      <c r="K195" s="253"/>
    </row>
    <row r="196" spans="2:11">
      <c r="B196" s="235"/>
      <c r="C196" s="236"/>
      <c r="D196" s="236"/>
      <c r="E196" s="236"/>
      <c r="F196" s="236"/>
      <c r="G196" s="236"/>
      <c r="H196" s="236"/>
      <c r="I196" s="236"/>
      <c r="J196" s="236"/>
      <c r="K196" s="237"/>
    </row>
    <row r="197" spans="2:11" ht="22.2">
      <c r="B197" s="238"/>
      <c r="C197" s="362" t="s">
        <v>1359</v>
      </c>
      <c r="D197" s="362"/>
      <c r="E197" s="362"/>
      <c r="F197" s="362"/>
      <c r="G197" s="362"/>
      <c r="H197" s="362"/>
      <c r="I197" s="362"/>
      <c r="J197" s="362"/>
      <c r="K197" s="239"/>
    </row>
    <row r="198" spans="2:11" ht="25.5" customHeight="1">
      <c r="B198" s="238"/>
      <c r="C198" s="303" t="s">
        <v>1360</v>
      </c>
      <c r="D198" s="303"/>
      <c r="E198" s="303"/>
      <c r="F198" s="303" t="s">
        <v>1361</v>
      </c>
      <c r="G198" s="304"/>
      <c r="H198" s="367" t="s">
        <v>1362</v>
      </c>
      <c r="I198" s="367"/>
      <c r="J198" s="367"/>
      <c r="K198" s="239"/>
    </row>
    <row r="199" spans="2:11" ht="5.25" customHeight="1">
      <c r="B199" s="267"/>
      <c r="C199" s="264"/>
      <c r="D199" s="264"/>
      <c r="E199" s="264"/>
      <c r="F199" s="264"/>
      <c r="G199" s="247"/>
      <c r="H199" s="264"/>
      <c r="I199" s="264"/>
      <c r="J199" s="264"/>
      <c r="K199" s="288"/>
    </row>
    <row r="200" spans="2:11" ht="15" customHeight="1">
      <c r="B200" s="267"/>
      <c r="C200" s="247" t="s">
        <v>1352</v>
      </c>
      <c r="D200" s="247"/>
      <c r="E200" s="247"/>
      <c r="F200" s="266" t="s">
        <v>46</v>
      </c>
      <c r="G200" s="247"/>
      <c r="H200" s="364" t="s">
        <v>1363</v>
      </c>
      <c r="I200" s="364"/>
      <c r="J200" s="364"/>
      <c r="K200" s="288"/>
    </row>
    <row r="201" spans="2:11" ht="15" customHeight="1">
      <c r="B201" s="267"/>
      <c r="C201" s="273"/>
      <c r="D201" s="247"/>
      <c r="E201" s="247"/>
      <c r="F201" s="266" t="s">
        <v>47</v>
      </c>
      <c r="G201" s="247"/>
      <c r="H201" s="364" t="s">
        <v>1364</v>
      </c>
      <c r="I201" s="364"/>
      <c r="J201" s="364"/>
      <c r="K201" s="288"/>
    </row>
    <row r="202" spans="2:11" ht="15" customHeight="1">
      <c r="B202" s="267"/>
      <c r="C202" s="273"/>
      <c r="D202" s="247"/>
      <c r="E202" s="247"/>
      <c r="F202" s="266" t="s">
        <v>50</v>
      </c>
      <c r="G202" s="247"/>
      <c r="H202" s="364" t="s">
        <v>1365</v>
      </c>
      <c r="I202" s="364"/>
      <c r="J202" s="364"/>
      <c r="K202" s="288"/>
    </row>
    <row r="203" spans="2:11" ht="15" customHeight="1">
      <c r="B203" s="267"/>
      <c r="C203" s="247"/>
      <c r="D203" s="247"/>
      <c r="E203" s="247"/>
      <c r="F203" s="266" t="s">
        <v>48</v>
      </c>
      <c r="G203" s="247"/>
      <c r="H203" s="364" t="s">
        <v>1366</v>
      </c>
      <c r="I203" s="364"/>
      <c r="J203" s="364"/>
      <c r="K203" s="288"/>
    </row>
    <row r="204" spans="2:11" ht="15" customHeight="1">
      <c r="B204" s="267"/>
      <c r="C204" s="247"/>
      <c r="D204" s="247"/>
      <c r="E204" s="247"/>
      <c r="F204" s="266" t="s">
        <v>49</v>
      </c>
      <c r="G204" s="247"/>
      <c r="H204" s="364" t="s">
        <v>1367</v>
      </c>
      <c r="I204" s="364"/>
      <c r="J204" s="364"/>
      <c r="K204" s="288"/>
    </row>
    <row r="205" spans="2:11" ht="15" customHeight="1">
      <c r="B205" s="267"/>
      <c r="C205" s="247"/>
      <c r="D205" s="247"/>
      <c r="E205" s="247"/>
      <c r="F205" s="266"/>
      <c r="G205" s="247"/>
      <c r="H205" s="247"/>
      <c r="I205" s="247"/>
      <c r="J205" s="247"/>
      <c r="K205" s="288"/>
    </row>
    <row r="206" spans="2:11" ht="15" customHeight="1">
      <c r="B206" s="267"/>
      <c r="C206" s="247" t="s">
        <v>1308</v>
      </c>
      <c r="D206" s="247"/>
      <c r="E206" s="247"/>
      <c r="F206" s="266" t="s">
        <v>1207</v>
      </c>
      <c r="G206" s="247"/>
      <c r="H206" s="364" t="s">
        <v>1368</v>
      </c>
      <c r="I206" s="364"/>
      <c r="J206" s="364"/>
      <c r="K206" s="288"/>
    </row>
    <row r="207" spans="2:11" ht="15" customHeight="1">
      <c r="B207" s="267"/>
      <c r="C207" s="273"/>
      <c r="D207" s="247"/>
      <c r="E207" s="247"/>
      <c r="F207" s="266" t="s">
        <v>1210</v>
      </c>
      <c r="G207" s="247"/>
      <c r="H207" s="364" t="s">
        <v>1211</v>
      </c>
      <c r="I207" s="364"/>
      <c r="J207" s="364"/>
      <c r="K207" s="288"/>
    </row>
    <row r="208" spans="2:11" ht="15" customHeight="1">
      <c r="B208" s="267"/>
      <c r="C208" s="247"/>
      <c r="D208" s="247"/>
      <c r="E208" s="247"/>
      <c r="F208" s="266" t="s">
        <v>90</v>
      </c>
      <c r="G208" s="247"/>
      <c r="H208" s="364" t="s">
        <v>1369</v>
      </c>
      <c r="I208" s="364"/>
      <c r="J208" s="364"/>
      <c r="K208" s="288"/>
    </row>
    <row r="209" spans="2:11" ht="15" customHeight="1">
      <c r="B209" s="305"/>
      <c r="C209" s="273"/>
      <c r="D209" s="273"/>
      <c r="E209" s="273"/>
      <c r="F209" s="266" t="s">
        <v>81</v>
      </c>
      <c r="G209" s="252"/>
      <c r="H209" s="368" t="s">
        <v>168</v>
      </c>
      <c r="I209" s="368"/>
      <c r="J209" s="368"/>
      <c r="K209" s="306"/>
    </row>
    <row r="210" spans="2:11" ht="15" customHeight="1">
      <c r="B210" s="305"/>
      <c r="C210" s="273"/>
      <c r="D210" s="273"/>
      <c r="E210" s="273"/>
      <c r="F210" s="266" t="s">
        <v>163</v>
      </c>
      <c r="G210" s="252"/>
      <c r="H210" s="368" t="s">
        <v>1370</v>
      </c>
      <c r="I210" s="368"/>
      <c r="J210" s="368"/>
      <c r="K210" s="306"/>
    </row>
    <row r="211" spans="2:11" ht="15" customHeight="1">
      <c r="B211" s="305"/>
      <c r="C211" s="273"/>
      <c r="D211" s="273"/>
      <c r="E211" s="273"/>
      <c r="F211" s="307"/>
      <c r="G211" s="252"/>
      <c r="H211" s="308"/>
      <c r="I211" s="308"/>
      <c r="J211" s="308"/>
      <c r="K211" s="306"/>
    </row>
    <row r="212" spans="2:11" ht="15" customHeight="1">
      <c r="B212" s="305"/>
      <c r="C212" s="247" t="s">
        <v>1332</v>
      </c>
      <c r="D212" s="273"/>
      <c r="E212" s="273"/>
      <c r="F212" s="266">
        <v>1</v>
      </c>
      <c r="G212" s="252"/>
      <c r="H212" s="368" t="s">
        <v>1371</v>
      </c>
      <c r="I212" s="368"/>
      <c r="J212" s="368"/>
      <c r="K212" s="306"/>
    </row>
    <row r="213" spans="2:11" ht="15" customHeight="1">
      <c r="B213" s="305"/>
      <c r="C213" s="273"/>
      <c r="D213" s="273"/>
      <c r="E213" s="273"/>
      <c r="F213" s="266">
        <v>2</v>
      </c>
      <c r="G213" s="252"/>
      <c r="H213" s="368" t="s">
        <v>1372</v>
      </c>
      <c r="I213" s="368"/>
      <c r="J213" s="368"/>
      <c r="K213" s="306"/>
    </row>
    <row r="214" spans="2:11" ht="15" customHeight="1">
      <c r="B214" s="305"/>
      <c r="C214" s="273"/>
      <c r="D214" s="273"/>
      <c r="E214" s="273"/>
      <c r="F214" s="266">
        <v>3</v>
      </c>
      <c r="G214" s="252"/>
      <c r="H214" s="368" t="s">
        <v>1373</v>
      </c>
      <c r="I214" s="368"/>
      <c r="J214" s="368"/>
      <c r="K214" s="306"/>
    </row>
    <row r="215" spans="2:11" ht="15" customHeight="1">
      <c r="B215" s="305"/>
      <c r="C215" s="273"/>
      <c r="D215" s="273"/>
      <c r="E215" s="273"/>
      <c r="F215" s="266">
        <v>4</v>
      </c>
      <c r="G215" s="252"/>
      <c r="H215" s="368" t="s">
        <v>1374</v>
      </c>
      <c r="I215" s="368"/>
      <c r="J215" s="368"/>
      <c r="K215" s="306"/>
    </row>
    <row r="216" spans="2:11" ht="12.75" customHeight="1">
      <c r="B216" s="309"/>
      <c r="C216" s="310"/>
      <c r="D216" s="310"/>
      <c r="E216" s="310"/>
      <c r="F216" s="310"/>
      <c r="G216" s="310"/>
      <c r="H216" s="310"/>
      <c r="I216" s="310"/>
      <c r="J216" s="310"/>
      <c r="K216" s="311"/>
    </row>
  </sheetData>
  <sheetProtection formatCells="0" formatColumns="0" formatRows="0" insertColumns="0" insertRows="0" insertHyperlinks="0" deleteColumns="0" deleteRows="0" sort="0" autoFilter="0" pivotTables="0"/>
  <mergeCells count="77">
    <mergeCell ref="C197:J197"/>
    <mergeCell ref="H215:J215"/>
    <mergeCell ref="H213:J213"/>
    <mergeCell ref="H210:J210"/>
    <mergeCell ref="H209:J209"/>
    <mergeCell ref="H207:J207"/>
    <mergeCell ref="H208:J208"/>
    <mergeCell ref="H203:J203"/>
    <mergeCell ref="H201:J201"/>
    <mergeCell ref="H212:J212"/>
    <mergeCell ref="H214:J214"/>
    <mergeCell ref="H206:J206"/>
    <mergeCell ref="H204:J204"/>
    <mergeCell ref="H202:J202"/>
    <mergeCell ref="D57:J57"/>
    <mergeCell ref="H200:J200"/>
    <mergeCell ref="D60:J60"/>
    <mergeCell ref="D63:J63"/>
    <mergeCell ref="D64:J64"/>
    <mergeCell ref="D66:J66"/>
    <mergeCell ref="D65:J65"/>
    <mergeCell ref="C100:J100"/>
    <mergeCell ref="D61:J61"/>
    <mergeCell ref="D67:J67"/>
    <mergeCell ref="D68:J68"/>
    <mergeCell ref="C73:J73"/>
    <mergeCell ref="H198:J198"/>
    <mergeCell ref="C163:J163"/>
    <mergeCell ref="C120:J120"/>
    <mergeCell ref="C145:J145"/>
    <mergeCell ref="D58:J58"/>
    <mergeCell ref="D59:J59"/>
    <mergeCell ref="C50:J50"/>
    <mergeCell ref="G38:J38"/>
    <mergeCell ref="G39:J39"/>
    <mergeCell ref="G40:J40"/>
    <mergeCell ref="G41:J41"/>
    <mergeCell ref="G42:J42"/>
    <mergeCell ref="G43:J43"/>
    <mergeCell ref="D45:J45"/>
    <mergeCell ref="E46:J46"/>
    <mergeCell ref="E47:J47"/>
    <mergeCell ref="C52:J52"/>
    <mergeCell ref="C53:J53"/>
    <mergeCell ref="C55:J55"/>
    <mergeCell ref="D56:J56"/>
    <mergeCell ref="D33:J33"/>
    <mergeCell ref="G34:J34"/>
    <mergeCell ref="G35:J35"/>
    <mergeCell ref="D49:J49"/>
    <mergeCell ref="E48:J48"/>
    <mergeCell ref="G36:J36"/>
    <mergeCell ref="G37:J37"/>
    <mergeCell ref="D31:J31"/>
    <mergeCell ref="C24:J24"/>
    <mergeCell ref="D32:J32"/>
    <mergeCell ref="F18:J18"/>
    <mergeCell ref="F21:J21"/>
    <mergeCell ref="C23:J23"/>
    <mergeCell ref="D25:J25"/>
    <mergeCell ref="D26:J26"/>
    <mergeCell ref="D28:J28"/>
    <mergeCell ref="D29:J29"/>
    <mergeCell ref="F19:J19"/>
    <mergeCell ref="F20:J20"/>
    <mergeCell ref="D14:J14"/>
    <mergeCell ref="D15:J15"/>
    <mergeCell ref="F16:J16"/>
    <mergeCell ref="F17:J17"/>
    <mergeCell ref="C9:J9"/>
    <mergeCell ref="D10:J10"/>
    <mergeCell ref="D13:J13"/>
    <mergeCell ref="C3:J3"/>
    <mergeCell ref="C4:J4"/>
    <mergeCell ref="C6:J6"/>
    <mergeCell ref="C7:J7"/>
    <mergeCell ref="D11:J11"/>
  </mergeCells>
  <pageMargins left="0.59027779999999996" right="0.59027779999999996" top="0.59027779999999996" bottom="0.59027779999999996" header="0" footer="0"/>
  <pageSetup paperSize="9" scale="77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111"/>
  <sheetViews>
    <sheetView showGridLines="0" workbookViewId="0">
      <pane ySplit="1" topLeftCell="A2" activePane="bottomLeft" state="frozen"/>
      <selection pane="bottomLeft"/>
    </sheetView>
  </sheetViews>
  <sheetFormatPr defaultRowHeight="12"/>
  <cols>
    <col min="1" max="1" width="8.28515625" customWidth="1"/>
    <col min="2" max="2" width="1.7109375" customWidth="1"/>
    <col min="3" max="3" width="4.140625" customWidth="1"/>
    <col min="4" max="4" width="4.28515625" customWidth="1"/>
    <col min="5" max="5" width="17.140625" customWidth="1"/>
    <col min="6" max="6" width="75" customWidth="1"/>
    <col min="7" max="7" width="8.7109375" customWidth="1"/>
    <col min="8" max="8" width="11.140625" customWidth="1"/>
    <col min="9" max="9" width="12.7109375" style="105" customWidth="1"/>
    <col min="10" max="10" width="23.42578125" customWidth="1"/>
    <col min="11" max="11" width="15.42578125" customWidth="1"/>
    <col min="13" max="18" width="9.28515625" hidden="1"/>
    <col min="19" max="19" width="8.140625" hidden="1" customWidth="1"/>
    <col min="20" max="20" width="29.7109375" hidden="1" customWidth="1"/>
    <col min="21" max="21" width="16.28515625" hidden="1" customWidth="1"/>
    <col min="22" max="22" width="12.28515625" customWidth="1"/>
    <col min="23" max="23" width="16.28515625" customWidth="1"/>
    <col min="24" max="24" width="12.28515625" customWidth="1"/>
    <col min="25" max="25" width="15" customWidth="1"/>
    <col min="26" max="26" width="11" customWidth="1"/>
    <col min="27" max="27" width="15" customWidth="1"/>
    <col min="28" max="28" width="16.28515625" customWidth="1"/>
    <col min="29" max="29" width="11" customWidth="1"/>
    <col min="30" max="30" width="15" customWidth="1"/>
    <col min="31" max="31" width="16.28515625" customWidth="1"/>
    <col min="44" max="65" width="9.28515625" hidden="1"/>
  </cols>
  <sheetData>
    <row r="1" spans="1:70" ht="21.75" customHeight="1">
      <c r="A1" s="20"/>
      <c r="B1" s="106"/>
      <c r="C1" s="106"/>
      <c r="D1" s="107" t="s">
        <v>1</v>
      </c>
      <c r="E1" s="106"/>
      <c r="F1" s="108" t="s">
        <v>132</v>
      </c>
      <c r="G1" s="353" t="s">
        <v>133</v>
      </c>
      <c r="H1" s="353"/>
      <c r="I1" s="109"/>
      <c r="J1" s="108" t="s">
        <v>134</v>
      </c>
      <c r="K1" s="107" t="s">
        <v>135</v>
      </c>
      <c r="L1" s="108" t="s">
        <v>136</v>
      </c>
      <c r="M1" s="108"/>
      <c r="N1" s="108"/>
      <c r="O1" s="108"/>
      <c r="P1" s="108"/>
      <c r="Q1" s="108"/>
      <c r="R1" s="108"/>
      <c r="S1" s="108"/>
      <c r="T1" s="108"/>
      <c r="U1" s="19"/>
      <c r="V1" s="19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  <c r="AR1" s="20"/>
      <c r="AS1" s="20"/>
      <c r="AT1" s="20"/>
      <c r="AU1" s="20"/>
      <c r="AV1" s="20"/>
      <c r="AW1" s="20"/>
      <c r="AX1" s="20"/>
      <c r="AY1" s="20"/>
      <c r="AZ1" s="20"/>
      <c r="BA1" s="20"/>
      <c r="BB1" s="20"/>
      <c r="BC1" s="20"/>
      <c r="BD1" s="20"/>
      <c r="BE1" s="20"/>
      <c r="BF1" s="20"/>
      <c r="BG1" s="20"/>
      <c r="BH1" s="20"/>
      <c r="BI1" s="20"/>
      <c r="BJ1" s="20"/>
      <c r="BK1" s="20"/>
      <c r="BL1" s="20"/>
      <c r="BM1" s="20"/>
      <c r="BN1" s="20"/>
      <c r="BO1" s="20"/>
      <c r="BP1" s="20"/>
      <c r="BQ1" s="20"/>
      <c r="BR1" s="20"/>
    </row>
    <row r="2" spans="1:70" ht="36.9" customHeight="1">
      <c r="L2" s="314" t="s">
        <v>8</v>
      </c>
      <c r="M2" s="315"/>
      <c r="N2" s="315"/>
      <c r="O2" s="315"/>
      <c r="P2" s="315"/>
      <c r="Q2" s="315"/>
      <c r="R2" s="315"/>
      <c r="S2" s="315"/>
      <c r="T2" s="315"/>
      <c r="U2" s="315"/>
      <c r="V2" s="315"/>
      <c r="AT2" s="23" t="s">
        <v>87</v>
      </c>
    </row>
    <row r="3" spans="1:70" ht="6.9" customHeight="1">
      <c r="B3" s="24"/>
      <c r="C3" s="25"/>
      <c r="D3" s="25"/>
      <c r="E3" s="25"/>
      <c r="F3" s="25"/>
      <c r="G3" s="25"/>
      <c r="H3" s="25"/>
      <c r="I3" s="110"/>
      <c r="J3" s="25"/>
      <c r="K3" s="26"/>
      <c r="AT3" s="23" t="s">
        <v>84</v>
      </c>
    </row>
    <row r="4" spans="1:70" ht="36.9" customHeight="1">
      <c r="B4" s="27"/>
      <c r="C4" s="28"/>
      <c r="D4" s="29" t="s">
        <v>137</v>
      </c>
      <c r="E4" s="28"/>
      <c r="F4" s="28"/>
      <c r="G4" s="28"/>
      <c r="H4" s="28"/>
      <c r="I4" s="111"/>
      <c r="J4" s="28"/>
      <c r="K4" s="30"/>
      <c r="M4" s="31" t="s">
        <v>13</v>
      </c>
      <c r="AT4" s="23" t="s">
        <v>6</v>
      </c>
    </row>
    <row r="5" spans="1:70" ht="6.9" customHeight="1">
      <c r="B5" s="27"/>
      <c r="C5" s="28"/>
      <c r="D5" s="28"/>
      <c r="E5" s="28"/>
      <c r="F5" s="28"/>
      <c r="G5" s="28"/>
      <c r="H5" s="28"/>
      <c r="I5" s="111"/>
      <c r="J5" s="28"/>
      <c r="K5" s="30"/>
    </row>
    <row r="6" spans="1:70" ht="13.2">
      <c r="B6" s="27"/>
      <c r="C6" s="28"/>
      <c r="D6" s="36" t="s">
        <v>19</v>
      </c>
      <c r="E6" s="28"/>
      <c r="F6" s="28"/>
      <c r="G6" s="28"/>
      <c r="H6" s="28"/>
      <c r="I6" s="111"/>
      <c r="J6" s="28"/>
      <c r="K6" s="30"/>
    </row>
    <row r="7" spans="1:70" ht="22.5" customHeight="1">
      <c r="B7" s="27"/>
      <c r="C7" s="28"/>
      <c r="D7" s="28"/>
      <c r="E7" s="354" t="str">
        <f>'Rekapitulace stavby'!K6</f>
        <v>Nová škola pro Psáry a Dolní Jirčany - I.část</v>
      </c>
      <c r="F7" s="360"/>
      <c r="G7" s="360"/>
      <c r="H7" s="360"/>
      <c r="I7" s="111"/>
      <c r="J7" s="28"/>
      <c r="K7" s="30"/>
    </row>
    <row r="8" spans="1:70" ht="13.2">
      <c r="B8" s="27"/>
      <c r="C8" s="28"/>
      <c r="D8" s="36" t="s">
        <v>138</v>
      </c>
      <c r="E8" s="28"/>
      <c r="F8" s="28"/>
      <c r="G8" s="28"/>
      <c r="H8" s="28"/>
      <c r="I8" s="111"/>
      <c r="J8" s="28"/>
      <c r="K8" s="30"/>
    </row>
    <row r="9" spans="1:70" s="1" customFormat="1" ht="22.5" customHeight="1">
      <c r="B9" s="40"/>
      <c r="C9" s="41"/>
      <c r="D9" s="41"/>
      <c r="E9" s="354" t="s">
        <v>139</v>
      </c>
      <c r="F9" s="355"/>
      <c r="G9" s="355"/>
      <c r="H9" s="355"/>
      <c r="I9" s="112"/>
      <c r="J9" s="41"/>
      <c r="K9" s="44"/>
    </row>
    <row r="10" spans="1:70" s="1" customFormat="1" ht="13.2">
      <c r="B10" s="40"/>
      <c r="C10" s="41"/>
      <c r="D10" s="36" t="s">
        <v>140</v>
      </c>
      <c r="E10" s="41"/>
      <c r="F10" s="41"/>
      <c r="G10" s="41"/>
      <c r="H10" s="41"/>
      <c r="I10" s="112"/>
      <c r="J10" s="41"/>
      <c r="K10" s="44"/>
    </row>
    <row r="11" spans="1:70" s="1" customFormat="1" ht="36.9" customHeight="1">
      <c r="B11" s="40"/>
      <c r="C11" s="41"/>
      <c r="D11" s="41"/>
      <c r="E11" s="356" t="s">
        <v>139</v>
      </c>
      <c r="F11" s="355"/>
      <c r="G11" s="355"/>
      <c r="H11" s="355"/>
      <c r="I11" s="112"/>
      <c r="J11" s="41"/>
      <c r="K11" s="44"/>
    </row>
    <row r="12" spans="1:70" s="1" customFormat="1">
      <c r="B12" s="40"/>
      <c r="C12" s="41"/>
      <c r="D12" s="41"/>
      <c r="E12" s="41"/>
      <c r="F12" s="41"/>
      <c r="G12" s="41"/>
      <c r="H12" s="41"/>
      <c r="I12" s="112"/>
      <c r="J12" s="41"/>
      <c r="K12" s="44"/>
    </row>
    <row r="13" spans="1:70" s="1" customFormat="1" ht="14.4" customHeight="1">
      <c r="B13" s="40"/>
      <c r="C13" s="41"/>
      <c r="D13" s="36" t="s">
        <v>21</v>
      </c>
      <c r="E13" s="41"/>
      <c r="F13" s="34" t="s">
        <v>5</v>
      </c>
      <c r="G13" s="41"/>
      <c r="H13" s="41"/>
      <c r="I13" s="113" t="s">
        <v>22</v>
      </c>
      <c r="J13" s="34" t="s">
        <v>5</v>
      </c>
      <c r="K13" s="44"/>
    </row>
    <row r="14" spans="1:70" s="1" customFormat="1" ht="14.4" customHeight="1">
      <c r="B14" s="40"/>
      <c r="C14" s="41"/>
      <c r="D14" s="36" t="s">
        <v>23</v>
      </c>
      <c r="E14" s="41"/>
      <c r="F14" s="34" t="s">
        <v>24</v>
      </c>
      <c r="G14" s="41"/>
      <c r="H14" s="41"/>
      <c r="I14" s="113" t="s">
        <v>25</v>
      </c>
      <c r="J14" s="114" t="str">
        <f>'Rekapitulace stavby'!AN8</f>
        <v>6.3.2017</v>
      </c>
      <c r="K14" s="44"/>
    </row>
    <row r="15" spans="1:70" s="1" customFormat="1" ht="10.95" customHeight="1">
      <c r="B15" s="40"/>
      <c r="C15" s="41"/>
      <c r="D15" s="41"/>
      <c r="E15" s="41"/>
      <c r="F15" s="41"/>
      <c r="G15" s="41"/>
      <c r="H15" s="41"/>
      <c r="I15" s="112"/>
      <c r="J15" s="41"/>
      <c r="K15" s="44"/>
    </row>
    <row r="16" spans="1:70" s="1" customFormat="1" ht="14.4" customHeight="1">
      <c r="B16" s="40"/>
      <c r="C16" s="41"/>
      <c r="D16" s="36" t="s">
        <v>27</v>
      </c>
      <c r="E16" s="41"/>
      <c r="F16" s="41"/>
      <c r="G16" s="41"/>
      <c r="H16" s="41"/>
      <c r="I16" s="113" t="s">
        <v>28</v>
      </c>
      <c r="J16" s="34" t="s">
        <v>29</v>
      </c>
      <c r="K16" s="44"/>
    </row>
    <row r="17" spans="2:11" s="1" customFormat="1" ht="18" customHeight="1">
      <c r="B17" s="40"/>
      <c r="C17" s="41"/>
      <c r="D17" s="41"/>
      <c r="E17" s="34" t="s">
        <v>30</v>
      </c>
      <c r="F17" s="41"/>
      <c r="G17" s="41"/>
      <c r="H17" s="41"/>
      <c r="I17" s="113" t="s">
        <v>31</v>
      </c>
      <c r="J17" s="34" t="s">
        <v>5</v>
      </c>
      <c r="K17" s="44"/>
    </row>
    <row r="18" spans="2:11" s="1" customFormat="1" ht="6.9" customHeight="1">
      <c r="B18" s="40"/>
      <c r="C18" s="41"/>
      <c r="D18" s="41"/>
      <c r="E18" s="41"/>
      <c r="F18" s="41"/>
      <c r="G18" s="41"/>
      <c r="H18" s="41"/>
      <c r="I18" s="112"/>
      <c r="J18" s="41"/>
      <c r="K18" s="44"/>
    </row>
    <row r="19" spans="2:11" s="1" customFormat="1" ht="14.4" customHeight="1">
      <c r="B19" s="40"/>
      <c r="C19" s="41"/>
      <c r="D19" s="36" t="s">
        <v>32</v>
      </c>
      <c r="E19" s="41"/>
      <c r="F19" s="41"/>
      <c r="G19" s="41"/>
      <c r="H19" s="41"/>
      <c r="I19" s="113" t="s">
        <v>28</v>
      </c>
      <c r="J19" s="34" t="str">
        <f>IF('Rekapitulace stavby'!AN13="Vyplň údaj","",IF('Rekapitulace stavby'!AN13="","",'Rekapitulace stavby'!AN13))</f>
        <v/>
      </c>
      <c r="K19" s="44"/>
    </row>
    <row r="20" spans="2:11" s="1" customFormat="1" ht="18" customHeight="1">
      <c r="B20" s="40"/>
      <c r="C20" s="41"/>
      <c r="D20" s="41"/>
      <c r="E20" s="34" t="str">
        <f>IF('Rekapitulace stavby'!E14="Vyplň údaj","",IF('Rekapitulace stavby'!E14="","",'Rekapitulace stavby'!E14))</f>
        <v/>
      </c>
      <c r="F20" s="41"/>
      <c r="G20" s="41"/>
      <c r="H20" s="41"/>
      <c r="I20" s="113" t="s">
        <v>31</v>
      </c>
      <c r="J20" s="34" t="str">
        <f>IF('Rekapitulace stavby'!AN14="Vyplň údaj","",IF('Rekapitulace stavby'!AN14="","",'Rekapitulace stavby'!AN14))</f>
        <v/>
      </c>
      <c r="K20" s="44"/>
    </row>
    <row r="21" spans="2:11" s="1" customFormat="1" ht="6.9" customHeight="1">
      <c r="B21" s="40"/>
      <c r="C21" s="41"/>
      <c r="D21" s="41"/>
      <c r="E21" s="41"/>
      <c r="F21" s="41"/>
      <c r="G21" s="41"/>
      <c r="H21" s="41"/>
      <c r="I21" s="112"/>
      <c r="J21" s="41"/>
      <c r="K21" s="44"/>
    </row>
    <row r="22" spans="2:11" s="1" customFormat="1" ht="14.4" customHeight="1">
      <c r="B22" s="40"/>
      <c r="C22" s="41"/>
      <c r="D22" s="36" t="s">
        <v>34</v>
      </c>
      <c r="E22" s="41"/>
      <c r="F22" s="41"/>
      <c r="G22" s="41"/>
      <c r="H22" s="41"/>
      <c r="I22" s="113" t="s">
        <v>28</v>
      </c>
      <c r="J22" s="34" t="s">
        <v>35</v>
      </c>
      <c r="K22" s="44"/>
    </row>
    <row r="23" spans="2:11" s="1" customFormat="1" ht="18" customHeight="1">
      <c r="B23" s="40"/>
      <c r="C23" s="41"/>
      <c r="D23" s="41"/>
      <c r="E23" s="34" t="s">
        <v>36</v>
      </c>
      <c r="F23" s="41"/>
      <c r="G23" s="41"/>
      <c r="H23" s="41"/>
      <c r="I23" s="113" t="s">
        <v>31</v>
      </c>
      <c r="J23" s="34" t="s">
        <v>37</v>
      </c>
      <c r="K23" s="44"/>
    </row>
    <row r="24" spans="2:11" s="1" customFormat="1" ht="6.9" customHeight="1">
      <c r="B24" s="40"/>
      <c r="C24" s="41"/>
      <c r="D24" s="41"/>
      <c r="E24" s="41"/>
      <c r="F24" s="41"/>
      <c r="G24" s="41"/>
      <c r="H24" s="41"/>
      <c r="I24" s="112"/>
      <c r="J24" s="41"/>
      <c r="K24" s="44"/>
    </row>
    <row r="25" spans="2:11" s="1" customFormat="1" ht="14.4" customHeight="1">
      <c r="B25" s="40"/>
      <c r="C25" s="41"/>
      <c r="D25" s="36" t="s">
        <v>39</v>
      </c>
      <c r="E25" s="41"/>
      <c r="F25" s="41"/>
      <c r="G25" s="41"/>
      <c r="H25" s="41"/>
      <c r="I25" s="112"/>
      <c r="J25" s="41"/>
      <c r="K25" s="44"/>
    </row>
    <row r="26" spans="2:11" s="7" customFormat="1" ht="262.5" customHeight="1">
      <c r="B26" s="115"/>
      <c r="C26" s="116"/>
      <c r="D26" s="116"/>
      <c r="E26" s="349" t="s">
        <v>141</v>
      </c>
      <c r="F26" s="349"/>
      <c r="G26" s="349"/>
      <c r="H26" s="349"/>
      <c r="I26" s="117"/>
      <c r="J26" s="116"/>
      <c r="K26" s="118"/>
    </row>
    <row r="27" spans="2:11" s="1" customFormat="1" ht="6.9" customHeight="1">
      <c r="B27" s="40"/>
      <c r="C27" s="41"/>
      <c r="D27" s="41"/>
      <c r="E27" s="41"/>
      <c r="F27" s="41"/>
      <c r="G27" s="41"/>
      <c r="H27" s="41"/>
      <c r="I27" s="112"/>
      <c r="J27" s="41"/>
      <c r="K27" s="44"/>
    </row>
    <row r="28" spans="2:11" s="1" customFormat="1" ht="6.9" customHeight="1">
      <c r="B28" s="40"/>
      <c r="C28" s="41"/>
      <c r="D28" s="67"/>
      <c r="E28" s="67"/>
      <c r="F28" s="67"/>
      <c r="G28" s="67"/>
      <c r="H28" s="67"/>
      <c r="I28" s="119"/>
      <c r="J28" s="67"/>
      <c r="K28" s="120"/>
    </row>
    <row r="29" spans="2:11" s="1" customFormat="1" ht="25.35" customHeight="1">
      <c r="B29" s="40"/>
      <c r="C29" s="41"/>
      <c r="D29" s="121" t="s">
        <v>41</v>
      </c>
      <c r="E29" s="41"/>
      <c r="F29" s="41"/>
      <c r="G29" s="41"/>
      <c r="H29" s="41"/>
      <c r="I29" s="112"/>
      <c r="J29" s="122">
        <f>ROUND(J84,2)</f>
        <v>0</v>
      </c>
      <c r="K29" s="44"/>
    </row>
    <row r="30" spans="2:11" s="1" customFormat="1" ht="6.9" customHeight="1">
      <c r="B30" s="40"/>
      <c r="C30" s="41"/>
      <c r="D30" s="67"/>
      <c r="E30" s="67"/>
      <c r="F30" s="67"/>
      <c r="G30" s="67"/>
      <c r="H30" s="67"/>
      <c r="I30" s="119"/>
      <c r="J30" s="67"/>
      <c r="K30" s="120"/>
    </row>
    <row r="31" spans="2:11" s="1" customFormat="1" ht="14.4" customHeight="1">
      <c r="B31" s="40"/>
      <c r="C31" s="41"/>
      <c r="D31" s="41"/>
      <c r="E31" s="41"/>
      <c r="F31" s="45" t="s">
        <v>43</v>
      </c>
      <c r="G31" s="41"/>
      <c r="H31" s="41"/>
      <c r="I31" s="123" t="s">
        <v>42</v>
      </c>
      <c r="J31" s="45" t="s">
        <v>44</v>
      </c>
      <c r="K31" s="44"/>
    </row>
    <row r="32" spans="2:11" s="1" customFormat="1" ht="14.4" customHeight="1">
      <c r="B32" s="40"/>
      <c r="C32" s="41"/>
      <c r="D32" s="48" t="s">
        <v>45</v>
      </c>
      <c r="E32" s="48" t="s">
        <v>46</v>
      </c>
      <c r="F32" s="124">
        <f>ROUND(SUM(BE84:BE110), 2)</f>
        <v>0</v>
      </c>
      <c r="G32" s="41"/>
      <c r="H32" s="41"/>
      <c r="I32" s="125">
        <v>0.21</v>
      </c>
      <c r="J32" s="124">
        <f>ROUND(ROUND((SUM(BE84:BE110)), 2)*I32, 2)</f>
        <v>0</v>
      </c>
      <c r="K32" s="44"/>
    </row>
    <row r="33" spans="2:11" s="1" customFormat="1" ht="14.4" customHeight="1">
      <c r="B33" s="40"/>
      <c r="C33" s="41"/>
      <c r="D33" s="41"/>
      <c r="E33" s="48" t="s">
        <v>47</v>
      </c>
      <c r="F33" s="124">
        <f>ROUND(SUM(BF84:BF110), 2)</f>
        <v>0</v>
      </c>
      <c r="G33" s="41"/>
      <c r="H33" s="41"/>
      <c r="I33" s="125">
        <v>0.15</v>
      </c>
      <c r="J33" s="124">
        <f>ROUND(ROUND((SUM(BF84:BF110)), 2)*I33, 2)</f>
        <v>0</v>
      </c>
      <c r="K33" s="44"/>
    </row>
    <row r="34" spans="2:11" s="1" customFormat="1" ht="14.4" hidden="1" customHeight="1">
      <c r="B34" s="40"/>
      <c r="C34" s="41"/>
      <c r="D34" s="41"/>
      <c r="E34" s="48" t="s">
        <v>48</v>
      </c>
      <c r="F34" s="124">
        <f>ROUND(SUM(BG84:BG110), 2)</f>
        <v>0</v>
      </c>
      <c r="G34" s="41"/>
      <c r="H34" s="41"/>
      <c r="I34" s="125">
        <v>0.21</v>
      </c>
      <c r="J34" s="124">
        <v>0</v>
      </c>
      <c r="K34" s="44"/>
    </row>
    <row r="35" spans="2:11" s="1" customFormat="1" ht="14.4" hidden="1" customHeight="1">
      <c r="B35" s="40"/>
      <c r="C35" s="41"/>
      <c r="D35" s="41"/>
      <c r="E35" s="48" t="s">
        <v>49</v>
      </c>
      <c r="F35" s="124">
        <f>ROUND(SUM(BH84:BH110), 2)</f>
        <v>0</v>
      </c>
      <c r="G35" s="41"/>
      <c r="H35" s="41"/>
      <c r="I35" s="125">
        <v>0.15</v>
      </c>
      <c r="J35" s="124">
        <v>0</v>
      </c>
      <c r="K35" s="44"/>
    </row>
    <row r="36" spans="2:11" s="1" customFormat="1" ht="14.4" hidden="1" customHeight="1">
      <c r="B36" s="40"/>
      <c r="C36" s="41"/>
      <c r="D36" s="41"/>
      <c r="E36" s="48" t="s">
        <v>50</v>
      </c>
      <c r="F36" s="124">
        <f>ROUND(SUM(BI84:BI110), 2)</f>
        <v>0</v>
      </c>
      <c r="G36" s="41"/>
      <c r="H36" s="41"/>
      <c r="I36" s="125">
        <v>0</v>
      </c>
      <c r="J36" s="124">
        <v>0</v>
      </c>
      <c r="K36" s="44"/>
    </row>
    <row r="37" spans="2:11" s="1" customFormat="1" ht="6.9" customHeight="1">
      <c r="B37" s="40"/>
      <c r="C37" s="41"/>
      <c r="D37" s="41"/>
      <c r="E37" s="41"/>
      <c r="F37" s="41"/>
      <c r="G37" s="41"/>
      <c r="H37" s="41"/>
      <c r="I37" s="112"/>
      <c r="J37" s="41"/>
      <c r="K37" s="44"/>
    </row>
    <row r="38" spans="2:11" s="1" customFormat="1" ht="25.35" customHeight="1">
      <c r="B38" s="40"/>
      <c r="C38" s="126"/>
      <c r="D38" s="127" t="s">
        <v>51</v>
      </c>
      <c r="E38" s="70"/>
      <c r="F38" s="70"/>
      <c r="G38" s="128" t="s">
        <v>52</v>
      </c>
      <c r="H38" s="129" t="s">
        <v>53</v>
      </c>
      <c r="I38" s="130"/>
      <c r="J38" s="131">
        <f>SUM(J29:J36)</f>
        <v>0</v>
      </c>
      <c r="K38" s="132"/>
    </row>
    <row r="39" spans="2:11" s="1" customFormat="1" ht="14.4" customHeight="1">
      <c r="B39" s="55"/>
      <c r="C39" s="56"/>
      <c r="D39" s="56"/>
      <c r="E39" s="56"/>
      <c r="F39" s="56"/>
      <c r="G39" s="56"/>
      <c r="H39" s="56"/>
      <c r="I39" s="133"/>
      <c r="J39" s="56"/>
      <c r="K39" s="57"/>
    </row>
    <row r="43" spans="2:11" s="1" customFormat="1" ht="6.9" customHeight="1">
      <c r="B43" s="58"/>
      <c r="C43" s="59"/>
      <c r="D43" s="59"/>
      <c r="E43" s="59"/>
      <c r="F43" s="59"/>
      <c r="G43" s="59"/>
      <c r="H43" s="59"/>
      <c r="I43" s="134"/>
      <c r="J43" s="59"/>
      <c r="K43" s="135"/>
    </row>
    <row r="44" spans="2:11" s="1" customFormat="1" ht="36.9" customHeight="1">
      <c r="B44" s="40"/>
      <c r="C44" s="29" t="s">
        <v>142</v>
      </c>
      <c r="D44" s="41"/>
      <c r="E44" s="41"/>
      <c r="F44" s="41"/>
      <c r="G44" s="41"/>
      <c r="H44" s="41"/>
      <c r="I44" s="112"/>
      <c r="J44" s="41"/>
      <c r="K44" s="44"/>
    </row>
    <row r="45" spans="2:11" s="1" customFormat="1" ht="6.9" customHeight="1">
      <c r="B45" s="40"/>
      <c r="C45" s="41"/>
      <c r="D45" s="41"/>
      <c r="E45" s="41"/>
      <c r="F45" s="41"/>
      <c r="G45" s="41"/>
      <c r="H45" s="41"/>
      <c r="I45" s="112"/>
      <c r="J45" s="41"/>
      <c r="K45" s="44"/>
    </row>
    <row r="46" spans="2:11" s="1" customFormat="1" ht="14.4" customHeight="1">
      <c r="B46" s="40"/>
      <c r="C46" s="36" t="s">
        <v>19</v>
      </c>
      <c r="D46" s="41"/>
      <c r="E46" s="41"/>
      <c r="F46" s="41"/>
      <c r="G46" s="41"/>
      <c r="H46" s="41"/>
      <c r="I46" s="112"/>
      <c r="J46" s="41"/>
      <c r="K46" s="44"/>
    </row>
    <row r="47" spans="2:11" s="1" customFormat="1" ht="22.5" customHeight="1">
      <c r="B47" s="40"/>
      <c r="C47" s="41"/>
      <c r="D47" s="41"/>
      <c r="E47" s="354" t="str">
        <f>E7</f>
        <v>Nová škola pro Psáry a Dolní Jirčany - I.část</v>
      </c>
      <c r="F47" s="360"/>
      <c r="G47" s="360"/>
      <c r="H47" s="360"/>
      <c r="I47" s="112"/>
      <c r="J47" s="41"/>
      <c r="K47" s="44"/>
    </row>
    <row r="48" spans="2:11" ht="13.2">
      <c r="B48" s="27"/>
      <c r="C48" s="36" t="s">
        <v>138</v>
      </c>
      <c r="D48" s="28"/>
      <c r="E48" s="28"/>
      <c r="F48" s="28"/>
      <c r="G48" s="28"/>
      <c r="H48" s="28"/>
      <c r="I48" s="111"/>
      <c r="J48" s="28"/>
      <c r="K48" s="30"/>
    </row>
    <row r="49" spans="2:47" s="1" customFormat="1" ht="22.5" customHeight="1">
      <c r="B49" s="40"/>
      <c r="C49" s="41"/>
      <c r="D49" s="41"/>
      <c r="E49" s="354" t="s">
        <v>139</v>
      </c>
      <c r="F49" s="355"/>
      <c r="G49" s="355"/>
      <c r="H49" s="355"/>
      <c r="I49" s="112"/>
      <c r="J49" s="41"/>
      <c r="K49" s="44"/>
    </row>
    <row r="50" spans="2:47" s="1" customFormat="1" ht="14.4" customHeight="1">
      <c r="B50" s="40"/>
      <c r="C50" s="36" t="s">
        <v>140</v>
      </c>
      <c r="D50" s="41"/>
      <c r="E50" s="41"/>
      <c r="F50" s="41"/>
      <c r="G50" s="41"/>
      <c r="H50" s="41"/>
      <c r="I50" s="112"/>
      <c r="J50" s="41"/>
      <c r="K50" s="44"/>
    </row>
    <row r="51" spans="2:47" s="1" customFormat="1" ht="23.25" customHeight="1">
      <c r="B51" s="40"/>
      <c r="C51" s="41"/>
      <c r="D51" s="41"/>
      <c r="E51" s="356" t="str">
        <f>E11</f>
        <v>VRN - Vedlejší a ostatní rozpočtové náklady</v>
      </c>
      <c r="F51" s="355"/>
      <c r="G51" s="355"/>
      <c r="H51" s="355"/>
      <c r="I51" s="112"/>
      <c r="J51" s="41"/>
      <c r="K51" s="44"/>
    </row>
    <row r="52" spans="2:47" s="1" customFormat="1" ht="6.9" customHeight="1">
      <c r="B52" s="40"/>
      <c r="C52" s="41"/>
      <c r="D52" s="41"/>
      <c r="E52" s="41"/>
      <c r="F52" s="41"/>
      <c r="G52" s="41"/>
      <c r="H52" s="41"/>
      <c r="I52" s="112"/>
      <c r="J52" s="41"/>
      <c r="K52" s="44"/>
    </row>
    <row r="53" spans="2:47" s="1" customFormat="1" ht="18" customHeight="1">
      <c r="B53" s="40"/>
      <c r="C53" s="36" t="s">
        <v>23</v>
      </c>
      <c r="D53" s="41"/>
      <c r="E53" s="41"/>
      <c r="F53" s="34" t="str">
        <f>F14</f>
        <v>Obec Psáry, ul. Pražská</v>
      </c>
      <c r="G53" s="41"/>
      <c r="H53" s="41"/>
      <c r="I53" s="113" t="s">
        <v>25</v>
      </c>
      <c r="J53" s="114" t="str">
        <f>IF(J14="","",J14)</f>
        <v>6.3.2017</v>
      </c>
      <c r="K53" s="44"/>
    </row>
    <row r="54" spans="2:47" s="1" customFormat="1" ht="6.9" customHeight="1">
      <c r="B54" s="40"/>
      <c r="C54" s="41"/>
      <c r="D54" s="41"/>
      <c r="E54" s="41"/>
      <c r="F54" s="41"/>
      <c r="G54" s="41"/>
      <c r="H54" s="41"/>
      <c r="I54" s="112"/>
      <c r="J54" s="41"/>
      <c r="K54" s="44"/>
    </row>
    <row r="55" spans="2:47" s="1" customFormat="1" ht="13.2">
      <c r="B55" s="40"/>
      <c r="C55" s="36" t="s">
        <v>27</v>
      </c>
      <c r="D55" s="41"/>
      <c r="E55" s="41"/>
      <c r="F55" s="34" t="str">
        <f>E17</f>
        <v>Obec Psáry</v>
      </c>
      <c r="G55" s="41"/>
      <c r="H55" s="41"/>
      <c r="I55" s="113" t="s">
        <v>34</v>
      </c>
      <c r="J55" s="34" t="str">
        <f>E23</f>
        <v>PROJEKT CENTRUM NOVA s.r.o.</v>
      </c>
      <c r="K55" s="44"/>
    </row>
    <row r="56" spans="2:47" s="1" customFormat="1" ht="14.4" customHeight="1">
      <c r="B56" s="40"/>
      <c r="C56" s="36" t="s">
        <v>32</v>
      </c>
      <c r="D56" s="41"/>
      <c r="E56" s="41"/>
      <c r="F56" s="34" t="str">
        <f>IF(E20="","",E20)</f>
        <v/>
      </c>
      <c r="G56" s="41"/>
      <c r="H56" s="41"/>
      <c r="I56" s="112"/>
      <c r="J56" s="41"/>
      <c r="K56" s="44"/>
    </row>
    <row r="57" spans="2:47" s="1" customFormat="1" ht="10.35" customHeight="1">
      <c r="B57" s="40"/>
      <c r="C57" s="41"/>
      <c r="D57" s="41"/>
      <c r="E57" s="41"/>
      <c r="F57" s="41"/>
      <c r="G57" s="41"/>
      <c r="H57" s="41"/>
      <c r="I57" s="112"/>
      <c r="J57" s="41"/>
      <c r="K57" s="44"/>
    </row>
    <row r="58" spans="2:47" s="1" customFormat="1" ht="29.25" customHeight="1">
      <c r="B58" s="40"/>
      <c r="C58" s="136" t="s">
        <v>143</v>
      </c>
      <c r="D58" s="126"/>
      <c r="E58" s="126"/>
      <c r="F58" s="126"/>
      <c r="G58" s="126"/>
      <c r="H58" s="126"/>
      <c r="I58" s="137"/>
      <c r="J58" s="138" t="s">
        <v>144</v>
      </c>
      <c r="K58" s="139"/>
    </row>
    <row r="59" spans="2:47" s="1" customFormat="1" ht="10.35" customHeight="1">
      <c r="B59" s="40"/>
      <c r="C59" s="41"/>
      <c r="D59" s="41"/>
      <c r="E59" s="41"/>
      <c r="F59" s="41"/>
      <c r="G59" s="41"/>
      <c r="H59" s="41"/>
      <c r="I59" s="112"/>
      <c r="J59" s="41"/>
      <c r="K59" s="44"/>
    </row>
    <row r="60" spans="2:47" s="1" customFormat="1" ht="29.25" customHeight="1">
      <c r="B60" s="40"/>
      <c r="C60" s="140" t="s">
        <v>145</v>
      </c>
      <c r="D60" s="41"/>
      <c r="E60" s="41"/>
      <c r="F60" s="41"/>
      <c r="G60" s="41"/>
      <c r="H60" s="41"/>
      <c r="I60" s="112"/>
      <c r="J60" s="122">
        <f>J84</f>
        <v>0</v>
      </c>
      <c r="K60" s="44"/>
      <c r="AU60" s="23" t="s">
        <v>146</v>
      </c>
    </row>
    <row r="61" spans="2:47" s="8" customFormat="1" ht="24.9" customHeight="1">
      <c r="B61" s="141"/>
      <c r="C61" s="142"/>
      <c r="D61" s="143" t="s">
        <v>147</v>
      </c>
      <c r="E61" s="144"/>
      <c r="F61" s="144"/>
      <c r="G61" s="144"/>
      <c r="H61" s="144"/>
      <c r="I61" s="145"/>
      <c r="J61" s="146">
        <f>J85</f>
        <v>0</v>
      </c>
      <c r="K61" s="147"/>
    </row>
    <row r="62" spans="2:47" s="9" customFormat="1" ht="19.95" customHeight="1">
      <c r="B62" s="148"/>
      <c r="C62" s="149"/>
      <c r="D62" s="150" t="s">
        <v>148</v>
      </c>
      <c r="E62" s="151"/>
      <c r="F62" s="151"/>
      <c r="G62" s="151"/>
      <c r="H62" s="151"/>
      <c r="I62" s="152"/>
      <c r="J62" s="153">
        <f>J86</f>
        <v>0</v>
      </c>
      <c r="K62" s="154"/>
    </row>
    <row r="63" spans="2:47" s="1" customFormat="1" ht="21.75" customHeight="1">
      <c r="B63" s="40"/>
      <c r="C63" s="41"/>
      <c r="D63" s="41"/>
      <c r="E63" s="41"/>
      <c r="F63" s="41"/>
      <c r="G63" s="41"/>
      <c r="H63" s="41"/>
      <c r="I63" s="112"/>
      <c r="J63" s="41"/>
      <c r="K63" s="44"/>
    </row>
    <row r="64" spans="2:47" s="1" customFormat="1" ht="6.9" customHeight="1">
      <c r="B64" s="55"/>
      <c r="C64" s="56"/>
      <c r="D64" s="56"/>
      <c r="E64" s="56"/>
      <c r="F64" s="56"/>
      <c r="G64" s="56"/>
      <c r="H64" s="56"/>
      <c r="I64" s="133"/>
      <c r="J64" s="56"/>
      <c r="K64" s="57"/>
    </row>
    <row r="68" spans="2:12" s="1" customFormat="1" ht="6.9" customHeight="1">
      <c r="B68" s="58"/>
      <c r="C68" s="59"/>
      <c r="D68" s="59"/>
      <c r="E68" s="59"/>
      <c r="F68" s="59"/>
      <c r="G68" s="59"/>
      <c r="H68" s="59"/>
      <c r="I68" s="134"/>
      <c r="J68" s="59"/>
      <c r="K68" s="59"/>
      <c r="L68" s="40"/>
    </row>
    <row r="69" spans="2:12" s="1" customFormat="1" ht="36.9" customHeight="1">
      <c r="B69" s="40"/>
      <c r="C69" s="60" t="s">
        <v>149</v>
      </c>
      <c r="L69" s="40"/>
    </row>
    <row r="70" spans="2:12" s="1" customFormat="1" ht="6.9" customHeight="1">
      <c r="B70" s="40"/>
      <c r="L70" s="40"/>
    </row>
    <row r="71" spans="2:12" s="1" customFormat="1" ht="14.4" customHeight="1">
      <c r="B71" s="40"/>
      <c r="C71" s="62" t="s">
        <v>19</v>
      </c>
      <c r="L71" s="40"/>
    </row>
    <row r="72" spans="2:12" s="1" customFormat="1" ht="22.5" customHeight="1">
      <c r="B72" s="40"/>
      <c r="E72" s="357" t="str">
        <f>E7</f>
        <v>Nová škola pro Psáry a Dolní Jirčany - I.část</v>
      </c>
      <c r="F72" s="358"/>
      <c r="G72" s="358"/>
      <c r="H72" s="358"/>
      <c r="L72" s="40"/>
    </row>
    <row r="73" spans="2:12" ht="13.2">
      <c r="B73" s="27"/>
      <c r="C73" s="62" t="s">
        <v>138</v>
      </c>
      <c r="L73" s="27"/>
    </row>
    <row r="74" spans="2:12" s="1" customFormat="1" ht="22.5" customHeight="1">
      <c r="B74" s="40"/>
      <c r="E74" s="357" t="s">
        <v>139</v>
      </c>
      <c r="F74" s="359"/>
      <c r="G74" s="359"/>
      <c r="H74" s="359"/>
      <c r="L74" s="40"/>
    </row>
    <row r="75" spans="2:12" s="1" customFormat="1" ht="14.4" customHeight="1">
      <c r="B75" s="40"/>
      <c r="C75" s="62" t="s">
        <v>140</v>
      </c>
      <c r="L75" s="40"/>
    </row>
    <row r="76" spans="2:12" s="1" customFormat="1" ht="23.25" customHeight="1">
      <c r="B76" s="40"/>
      <c r="E76" s="323" t="str">
        <f>E11</f>
        <v>VRN - Vedlejší a ostatní rozpočtové náklady</v>
      </c>
      <c r="F76" s="359"/>
      <c r="G76" s="359"/>
      <c r="H76" s="359"/>
      <c r="L76" s="40"/>
    </row>
    <row r="77" spans="2:12" s="1" customFormat="1" ht="6.9" customHeight="1">
      <c r="B77" s="40"/>
      <c r="L77" s="40"/>
    </row>
    <row r="78" spans="2:12" s="1" customFormat="1" ht="18" customHeight="1">
      <c r="B78" s="40"/>
      <c r="C78" s="62" t="s">
        <v>23</v>
      </c>
      <c r="F78" s="155" t="str">
        <f>F14</f>
        <v>Obec Psáry, ul. Pražská</v>
      </c>
      <c r="I78" s="156" t="s">
        <v>25</v>
      </c>
      <c r="J78" s="66" t="str">
        <f>IF(J14="","",J14)</f>
        <v>6.3.2017</v>
      </c>
      <c r="L78" s="40"/>
    </row>
    <row r="79" spans="2:12" s="1" customFormat="1" ht="6.9" customHeight="1">
      <c r="B79" s="40"/>
      <c r="L79" s="40"/>
    </row>
    <row r="80" spans="2:12" s="1" customFormat="1" ht="13.2">
      <c r="B80" s="40"/>
      <c r="C80" s="62" t="s">
        <v>27</v>
      </c>
      <c r="F80" s="155" t="str">
        <f>E17</f>
        <v>Obec Psáry</v>
      </c>
      <c r="I80" s="156" t="s">
        <v>34</v>
      </c>
      <c r="J80" s="155" t="str">
        <f>E23</f>
        <v>PROJEKT CENTRUM NOVA s.r.o.</v>
      </c>
      <c r="L80" s="40"/>
    </row>
    <row r="81" spans="2:65" s="1" customFormat="1" ht="14.4" customHeight="1">
      <c r="B81" s="40"/>
      <c r="C81" s="62" t="s">
        <v>32</v>
      </c>
      <c r="F81" s="155" t="str">
        <f>IF(E20="","",E20)</f>
        <v/>
      </c>
      <c r="L81" s="40"/>
    </row>
    <row r="82" spans="2:65" s="1" customFormat="1" ht="10.35" customHeight="1">
      <c r="B82" s="40"/>
      <c r="L82" s="40"/>
    </row>
    <row r="83" spans="2:65" s="10" customFormat="1" ht="29.25" customHeight="1">
      <c r="B83" s="157"/>
      <c r="C83" s="158" t="s">
        <v>150</v>
      </c>
      <c r="D83" s="159" t="s">
        <v>60</v>
      </c>
      <c r="E83" s="159" t="s">
        <v>56</v>
      </c>
      <c r="F83" s="159" t="s">
        <v>151</v>
      </c>
      <c r="G83" s="159" t="s">
        <v>152</v>
      </c>
      <c r="H83" s="159" t="s">
        <v>153</v>
      </c>
      <c r="I83" s="160" t="s">
        <v>154</v>
      </c>
      <c r="J83" s="159" t="s">
        <v>144</v>
      </c>
      <c r="K83" s="161" t="s">
        <v>155</v>
      </c>
      <c r="L83" s="157"/>
      <c r="M83" s="72" t="s">
        <v>156</v>
      </c>
      <c r="N83" s="73" t="s">
        <v>45</v>
      </c>
      <c r="O83" s="73" t="s">
        <v>157</v>
      </c>
      <c r="P83" s="73" t="s">
        <v>158</v>
      </c>
      <c r="Q83" s="73" t="s">
        <v>159</v>
      </c>
      <c r="R83" s="73" t="s">
        <v>160</v>
      </c>
      <c r="S83" s="73" t="s">
        <v>161</v>
      </c>
      <c r="T83" s="74" t="s">
        <v>162</v>
      </c>
    </row>
    <row r="84" spans="2:65" s="1" customFormat="1" ht="29.25" customHeight="1">
      <c r="B84" s="40"/>
      <c r="C84" s="76" t="s">
        <v>145</v>
      </c>
      <c r="J84" s="162">
        <f>BK84</f>
        <v>0</v>
      </c>
      <c r="L84" s="40"/>
      <c r="M84" s="75"/>
      <c r="N84" s="67"/>
      <c r="O84" s="67"/>
      <c r="P84" s="163">
        <f>P85</f>
        <v>0</v>
      </c>
      <c r="Q84" s="67"/>
      <c r="R84" s="163">
        <f>R85</f>
        <v>0</v>
      </c>
      <c r="S84" s="67"/>
      <c r="T84" s="164">
        <f>T85</f>
        <v>0</v>
      </c>
      <c r="AT84" s="23" t="s">
        <v>74</v>
      </c>
      <c r="AU84" s="23" t="s">
        <v>146</v>
      </c>
      <c r="BK84" s="165">
        <f>BK85</f>
        <v>0</v>
      </c>
    </row>
    <row r="85" spans="2:65" s="11" customFormat="1" ht="37.35" customHeight="1">
      <c r="B85" s="166"/>
      <c r="D85" s="167" t="s">
        <v>74</v>
      </c>
      <c r="E85" s="168" t="s">
        <v>163</v>
      </c>
      <c r="F85" s="168" t="s">
        <v>164</v>
      </c>
      <c r="I85" s="169"/>
      <c r="J85" s="170">
        <f>BK85</f>
        <v>0</v>
      </c>
      <c r="L85" s="166"/>
      <c r="M85" s="171"/>
      <c r="N85" s="172"/>
      <c r="O85" s="172"/>
      <c r="P85" s="173">
        <f>P86</f>
        <v>0</v>
      </c>
      <c r="Q85" s="172"/>
      <c r="R85" s="173">
        <f>R86</f>
        <v>0</v>
      </c>
      <c r="S85" s="172"/>
      <c r="T85" s="174">
        <f>T86</f>
        <v>0</v>
      </c>
      <c r="AR85" s="167" t="s">
        <v>165</v>
      </c>
      <c r="AT85" s="175" t="s">
        <v>74</v>
      </c>
      <c r="AU85" s="175" t="s">
        <v>75</v>
      </c>
      <c r="AY85" s="167" t="s">
        <v>166</v>
      </c>
      <c r="BK85" s="176">
        <f>BK86</f>
        <v>0</v>
      </c>
    </row>
    <row r="86" spans="2:65" s="11" customFormat="1" ht="19.95" customHeight="1">
      <c r="B86" s="166"/>
      <c r="D86" s="177" t="s">
        <v>74</v>
      </c>
      <c r="E86" s="178" t="s">
        <v>167</v>
      </c>
      <c r="F86" s="178" t="s">
        <v>168</v>
      </c>
      <c r="I86" s="169"/>
      <c r="J86" s="179">
        <f>BK86</f>
        <v>0</v>
      </c>
      <c r="L86" s="166"/>
      <c r="M86" s="171"/>
      <c r="N86" s="172"/>
      <c r="O86" s="172"/>
      <c r="P86" s="173">
        <f>SUM(P87:P110)</f>
        <v>0</v>
      </c>
      <c r="Q86" s="172"/>
      <c r="R86" s="173">
        <f>SUM(R87:R110)</f>
        <v>0</v>
      </c>
      <c r="S86" s="172"/>
      <c r="T86" s="174">
        <f>SUM(T87:T110)</f>
        <v>0</v>
      </c>
      <c r="AR86" s="167" t="s">
        <v>165</v>
      </c>
      <c r="AT86" s="175" t="s">
        <v>74</v>
      </c>
      <c r="AU86" s="175" t="s">
        <v>82</v>
      </c>
      <c r="AY86" s="167" t="s">
        <v>166</v>
      </c>
      <c r="BK86" s="176">
        <f>SUM(BK87:BK110)</f>
        <v>0</v>
      </c>
    </row>
    <row r="87" spans="2:65" s="1" customFormat="1" ht="22.5" customHeight="1">
      <c r="B87" s="180"/>
      <c r="C87" s="181" t="s">
        <v>82</v>
      </c>
      <c r="D87" s="181" t="s">
        <v>169</v>
      </c>
      <c r="E87" s="182" t="s">
        <v>170</v>
      </c>
      <c r="F87" s="183" t="s">
        <v>171</v>
      </c>
      <c r="G87" s="184" t="s">
        <v>172</v>
      </c>
      <c r="H87" s="185">
        <v>1</v>
      </c>
      <c r="I87" s="186"/>
      <c r="J87" s="187">
        <f>ROUND(I87*H87,2)</f>
        <v>0</v>
      </c>
      <c r="K87" s="183" t="s">
        <v>5</v>
      </c>
      <c r="L87" s="40"/>
      <c r="M87" s="188" t="s">
        <v>5</v>
      </c>
      <c r="N87" s="189" t="s">
        <v>46</v>
      </c>
      <c r="O87" s="41"/>
      <c r="P87" s="190">
        <f>O87*H87</f>
        <v>0</v>
      </c>
      <c r="Q87" s="190">
        <v>0</v>
      </c>
      <c r="R87" s="190">
        <f>Q87*H87</f>
        <v>0</v>
      </c>
      <c r="S87" s="190">
        <v>0</v>
      </c>
      <c r="T87" s="191">
        <f>S87*H87</f>
        <v>0</v>
      </c>
      <c r="AR87" s="23" t="s">
        <v>165</v>
      </c>
      <c r="AT87" s="23" t="s">
        <v>169</v>
      </c>
      <c r="AU87" s="23" t="s">
        <v>84</v>
      </c>
      <c r="AY87" s="23" t="s">
        <v>166</v>
      </c>
      <c r="BE87" s="192">
        <f>IF(N87="základní",J87,0)</f>
        <v>0</v>
      </c>
      <c r="BF87" s="192">
        <f>IF(N87="snížená",J87,0)</f>
        <v>0</v>
      </c>
      <c r="BG87" s="192">
        <f>IF(N87="zákl. přenesená",J87,0)</f>
        <v>0</v>
      </c>
      <c r="BH87" s="192">
        <f>IF(N87="sníž. přenesená",J87,0)</f>
        <v>0</v>
      </c>
      <c r="BI87" s="192">
        <f>IF(N87="nulová",J87,0)</f>
        <v>0</v>
      </c>
      <c r="BJ87" s="23" t="s">
        <v>82</v>
      </c>
      <c r="BK87" s="192">
        <f>ROUND(I87*H87,2)</f>
        <v>0</v>
      </c>
      <c r="BL87" s="23" t="s">
        <v>165</v>
      </c>
      <c r="BM87" s="23" t="s">
        <v>173</v>
      </c>
    </row>
    <row r="88" spans="2:65" s="1" customFormat="1" ht="108">
      <c r="B88" s="40"/>
      <c r="D88" s="193" t="s">
        <v>174</v>
      </c>
      <c r="F88" s="194" t="s">
        <v>175</v>
      </c>
      <c r="I88" s="195"/>
      <c r="L88" s="40"/>
      <c r="M88" s="196"/>
      <c r="N88" s="41"/>
      <c r="O88" s="41"/>
      <c r="P88" s="41"/>
      <c r="Q88" s="41"/>
      <c r="R88" s="41"/>
      <c r="S88" s="41"/>
      <c r="T88" s="69"/>
      <c r="AT88" s="23" t="s">
        <v>174</v>
      </c>
      <c r="AU88" s="23" t="s">
        <v>84</v>
      </c>
    </row>
    <row r="89" spans="2:65" s="1" customFormat="1" ht="22.5" customHeight="1">
      <c r="B89" s="180"/>
      <c r="C89" s="181" t="s">
        <v>84</v>
      </c>
      <c r="D89" s="181" t="s">
        <v>169</v>
      </c>
      <c r="E89" s="182" t="s">
        <v>176</v>
      </c>
      <c r="F89" s="183" t="s">
        <v>177</v>
      </c>
      <c r="G89" s="184" t="s">
        <v>172</v>
      </c>
      <c r="H89" s="185">
        <v>1</v>
      </c>
      <c r="I89" s="186"/>
      <c r="J89" s="187">
        <f>ROUND(I89*H89,2)</f>
        <v>0</v>
      </c>
      <c r="K89" s="183" t="s">
        <v>5</v>
      </c>
      <c r="L89" s="40"/>
      <c r="M89" s="188" t="s">
        <v>5</v>
      </c>
      <c r="N89" s="189" t="s">
        <v>46</v>
      </c>
      <c r="O89" s="41"/>
      <c r="P89" s="190">
        <f>O89*H89</f>
        <v>0</v>
      </c>
      <c r="Q89" s="190">
        <v>0</v>
      </c>
      <c r="R89" s="190">
        <f>Q89*H89</f>
        <v>0</v>
      </c>
      <c r="S89" s="190">
        <v>0</v>
      </c>
      <c r="T89" s="191">
        <f>S89*H89</f>
        <v>0</v>
      </c>
      <c r="AR89" s="23" t="s">
        <v>165</v>
      </c>
      <c r="AT89" s="23" t="s">
        <v>169</v>
      </c>
      <c r="AU89" s="23" t="s">
        <v>84</v>
      </c>
      <c r="AY89" s="23" t="s">
        <v>166</v>
      </c>
      <c r="BE89" s="192">
        <f>IF(N89="základní",J89,0)</f>
        <v>0</v>
      </c>
      <c r="BF89" s="192">
        <f>IF(N89="snížená",J89,0)</f>
        <v>0</v>
      </c>
      <c r="BG89" s="192">
        <f>IF(N89="zákl. přenesená",J89,0)</f>
        <v>0</v>
      </c>
      <c r="BH89" s="192">
        <f>IF(N89="sníž. přenesená",J89,0)</f>
        <v>0</v>
      </c>
      <c r="BI89" s="192">
        <f>IF(N89="nulová",J89,0)</f>
        <v>0</v>
      </c>
      <c r="BJ89" s="23" t="s">
        <v>82</v>
      </c>
      <c r="BK89" s="192">
        <f>ROUND(I89*H89,2)</f>
        <v>0</v>
      </c>
      <c r="BL89" s="23" t="s">
        <v>165</v>
      </c>
      <c r="BM89" s="23" t="s">
        <v>178</v>
      </c>
    </row>
    <row r="90" spans="2:65" s="1" customFormat="1" ht="60">
      <c r="B90" s="40"/>
      <c r="D90" s="193" t="s">
        <v>174</v>
      </c>
      <c r="F90" s="194" t="s">
        <v>179</v>
      </c>
      <c r="I90" s="195"/>
      <c r="L90" s="40"/>
      <c r="M90" s="196"/>
      <c r="N90" s="41"/>
      <c r="O90" s="41"/>
      <c r="P90" s="41"/>
      <c r="Q90" s="41"/>
      <c r="R90" s="41"/>
      <c r="S90" s="41"/>
      <c r="T90" s="69"/>
      <c r="AT90" s="23" t="s">
        <v>174</v>
      </c>
      <c r="AU90" s="23" t="s">
        <v>84</v>
      </c>
    </row>
    <row r="91" spans="2:65" s="1" customFormat="1" ht="31.5" customHeight="1">
      <c r="B91" s="180"/>
      <c r="C91" s="181" t="s">
        <v>180</v>
      </c>
      <c r="D91" s="181" t="s">
        <v>169</v>
      </c>
      <c r="E91" s="182" t="s">
        <v>181</v>
      </c>
      <c r="F91" s="183" t="s">
        <v>182</v>
      </c>
      <c r="G91" s="184" t="s">
        <v>172</v>
      </c>
      <c r="H91" s="185">
        <v>1</v>
      </c>
      <c r="I91" s="186"/>
      <c r="J91" s="187">
        <f>ROUND(I91*H91,2)</f>
        <v>0</v>
      </c>
      <c r="K91" s="183" t="s">
        <v>5</v>
      </c>
      <c r="L91" s="40"/>
      <c r="M91" s="188" t="s">
        <v>5</v>
      </c>
      <c r="N91" s="189" t="s">
        <v>46</v>
      </c>
      <c r="O91" s="41"/>
      <c r="P91" s="190">
        <f>O91*H91</f>
        <v>0</v>
      </c>
      <c r="Q91" s="190">
        <v>0</v>
      </c>
      <c r="R91" s="190">
        <f>Q91*H91</f>
        <v>0</v>
      </c>
      <c r="S91" s="190">
        <v>0</v>
      </c>
      <c r="T91" s="191">
        <f>S91*H91</f>
        <v>0</v>
      </c>
      <c r="AR91" s="23" t="s">
        <v>165</v>
      </c>
      <c r="AT91" s="23" t="s">
        <v>169</v>
      </c>
      <c r="AU91" s="23" t="s">
        <v>84</v>
      </c>
      <c r="AY91" s="23" t="s">
        <v>166</v>
      </c>
      <c r="BE91" s="192">
        <f>IF(N91="základní",J91,0)</f>
        <v>0</v>
      </c>
      <c r="BF91" s="192">
        <f>IF(N91="snížená",J91,0)</f>
        <v>0</v>
      </c>
      <c r="BG91" s="192">
        <f>IF(N91="zákl. přenesená",J91,0)</f>
        <v>0</v>
      </c>
      <c r="BH91" s="192">
        <f>IF(N91="sníž. přenesená",J91,0)</f>
        <v>0</v>
      </c>
      <c r="BI91" s="192">
        <f>IF(N91="nulová",J91,0)</f>
        <v>0</v>
      </c>
      <c r="BJ91" s="23" t="s">
        <v>82</v>
      </c>
      <c r="BK91" s="192">
        <f>ROUND(I91*H91,2)</f>
        <v>0</v>
      </c>
      <c r="BL91" s="23" t="s">
        <v>165</v>
      </c>
      <c r="BM91" s="23" t="s">
        <v>183</v>
      </c>
    </row>
    <row r="92" spans="2:65" s="1" customFormat="1" ht="24">
      <c r="B92" s="40"/>
      <c r="D92" s="193" t="s">
        <v>174</v>
      </c>
      <c r="F92" s="194" t="s">
        <v>184</v>
      </c>
      <c r="I92" s="195"/>
      <c r="L92" s="40"/>
      <c r="M92" s="196"/>
      <c r="N92" s="41"/>
      <c r="O92" s="41"/>
      <c r="P92" s="41"/>
      <c r="Q92" s="41"/>
      <c r="R92" s="41"/>
      <c r="S92" s="41"/>
      <c r="T92" s="69"/>
      <c r="AT92" s="23" t="s">
        <v>174</v>
      </c>
      <c r="AU92" s="23" t="s">
        <v>84</v>
      </c>
    </row>
    <row r="93" spans="2:65" s="1" customFormat="1" ht="22.5" customHeight="1">
      <c r="B93" s="180"/>
      <c r="C93" s="181" t="s">
        <v>165</v>
      </c>
      <c r="D93" s="181" t="s">
        <v>169</v>
      </c>
      <c r="E93" s="182" t="s">
        <v>185</v>
      </c>
      <c r="F93" s="183" t="s">
        <v>186</v>
      </c>
      <c r="G93" s="184" t="s">
        <v>172</v>
      </c>
      <c r="H93" s="185">
        <v>1</v>
      </c>
      <c r="I93" s="186"/>
      <c r="J93" s="187">
        <f>ROUND(I93*H93,2)</f>
        <v>0</v>
      </c>
      <c r="K93" s="183" t="s">
        <v>5</v>
      </c>
      <c r="L93" s="40"/>
      <c r="M93" s="188" t="s">
        <v>5</v>
      </c>
      <c r="N93" s="189" t="s">
        <v>46</v>
      </c>
      <c r="O93" s="41"/>
      <c r="P93" s="190">
        <f>O93*H93</f>
        <v>0</v>
      </c>
      <c r="Q93" s="190">
        <v>0</v>
      </c>
      <c r="R93" s="190">
        <f>Q93*H93</f>
        <v>0</v>
      </c>
      <c r="S93" s="190">
        <v>0</v>
      </c>
      <c r="T93" s="191">
        <f>S93*H93</f>
        <v>0</v>
      </c>
      <c r="AR93" s="23" t="s">
        <v>165</v>
      </c>
      <c r="AT93" s="23" t="s">
        <v>169</v>
      </c>
      <c r="AU93" s="23" t="s">
        <v>84</v>
      </c>
      <c r="AY93" s="23" t="s">
        <v>166</v>
      </c>
      <c r="BE93" s="192">
        <f>IF(N93="základní",J93,0)</f>
        <v>0</v>
      </c>
      <c r="BF93" s="192">
        <f>IF(N93="snížená",J93,0)</f>
        <v>0</v>
      </c>
      <c r="BG93" s="192">
        <f>IF(N93="zákl. přenesená",J93,0)</f>
        <v>0</v>
      </c>
      <c r="BH93" s="192">
        <f>IF(N93="sníž. přenesená",J93,0)</f>
        <v>0</v>
      </c>
      <c r="BI93" s="192">
        <f>IF(N93="nulová",J93,0)</f>
        <v>0</v>
      </c>
      <c r="BJ93" s="23" t="s">
        <v>82</v>
      </c>
      <c r="BK93" s="192">
        <f>ROUND(I93*H93,2)</f>
        <v>0</v>
      </c>
      <c r="BL93" s="23" t="s">
        <v>165</v>
      </c>
      <c r="BM93" s="23" t="s">
        <v>187</v>
      </c>
    </row>
    <row r="94" spans="2:65" s="1" customFormat="1" ht="72">
      <c r="B94" s="40"/>
      <c r="D94" s="193" t="s">
        <v>174</v>
      </c>
      <c r="F94" s="194" t="s">
        <v>188</v>
      </c>
      <c r="I94" s="195"/>
      <c r="L94" s="40"/>
      <c r="M94" s="196"/>
      <c r="N94" s="41"/>
      <c r="O94" s="41"/>
      <c r="P94" s="41"/>
      <c r="Q94" s="41"/>
      <c r="R94" s="41"/>
      <c r="S94" s="41"/>
      <c r="T94" s="69"/>
      <c r="AT94" s="23" t="s">
        <v>174</v>
      </c>
      <c r="AU94" s="23" t="s">
        <v>84</v>
      </c>
    </row>
    <row r="95" spans="2:65" s="1" customFormat="1" ht="22.5" customHeight="1">
      <c r="B95" s="180"/>
      <c r="C95" s="181" t="s">
        <v>189</v>
      </c>
      <c r="D95" s="181" t="s">
        <v>169</v>
      </c>
      <c r="E95" s="182" t="s">
        <v>190</v>
      </c>
      <c r="F95" s="183" t="s">
        <v>191</v>
      </c>
      <c r="G95" s="184" t="s">
        <v>172</v>
      </c>
      <c r="H95" s="185">
        <v>1</v>
      </c>
      <c r="I95" s="186"/>
      <c r="J95" s="187">
        <f>ROUND(I95*H95,2)</f>
        <v>0</v>
      </c>
      <c r="K95" s="183" t="s">
        <v>5</v>
      </c>
      <c r="L95" s="40"/>
      <c r="M95" s="188" t="s">
        <v>5</v>
      </c>
      <c r="N95" s="189" t="s">
        <v>46</v>
      </c>
      <c r="O95" s="41"/>
      <c r="P95" s="190">
        <f>O95*H95</f>
        <v>0</v>
      </c>
      <c r="Q95" s="190">
        <v>0</v>
      </c>
      <c r="R95" s="190">
        <f>Q95*H95</f>
        <v>0</v>
      </c>
      <c r="S95" s="190">
        <v>0</v>
      </c>
      <c r="T95" s="191">
        <f>S95*H95</f>
        <v>0</v>
      </c>
      <c r="AR95" s="23" t="s">
        <v>165</v>
      </c>
      <c r="AT95" s="23" t="s">
        <v>169</v>
      </c>
      <c r="AU95" s="23" t="s">
        <v>84</v>
      </c>
      <c r="AY95" s="23" t="s">
        <v>166</v>
      </c>
      <c r="BE95" s="192">
        <f>IF(N95="základní",J95,0)</f>
        <v>0</v>
      </c>
      <c r="BF95" s="192">
        <f>IF(N95="snížená",J95,0)</f>
        <v>0</v>
      </c>
      <c r="BG95" s="192">
        <f>IF(N95="zákl. přenesená",J95,0)</f>
        <v>0</v>
      </c>
      <c r="BH95" s="192">
        <f>IF(N95="sníž. přenesená",J95,0)</f>
        <v>0</v>
      </c>
      <c r="BI95" s="192">
        <f>IF(N95="nulová",J95,0)</f>
        <v>0</v>
      </c>
      <c r="BJ95" s="23" t="s">
        <v>82</v>
      </c>
      <c r="BK95" s="192">
        <f>ROUND(I95*H95,2)</f>
        <v>0</v>
      </c>
      <c r="BL95" s="23" t="s">
        <v>165</v>
      </c>
      <c r="BM95" s="23" t="s">
        <v>192</v>
      </c>
    </row>
    <row r="96" spans="2:65" s="1" customFormat="1">
      <c r="B96" s="40"/>
      <c r="D96" s="193" t="s">
        <v>174</v>
      </c>
      <c r="F96" s="194" t="s">
        <v>193</v>
      </c>
      <c r="I96" s="195"/>
      <c r="L96" s="40"/>
      <c r="M96" s="196"/>
      <c r="N96" s="41"/>
      <c r="O96" s="41"/>
      <c r="P96" s="41"/>
      <c r="Q96" s="41"/>
      <c r="R96" s="41"/>
      <c r="S96" s="41"/>
      <c r="T96" s="69"/>
      <c r="AT96" s="23" t="s">
        <v>174</v>
      </c>
      <c r="AU96" s="23" t="s">
        <v>84</v>
      </c>
    </row>
    <row r="97" spans="2:65" s="1" customFormat="1" ht="22.5" customHeight="1">
      <c r="B97" s="180"/>
      <c r="C97" s="181" t="s">
        <v>194</v>
      </c>
      <c r="D97" s="181" t="s">
        <v>169</v>
      </c>
      <c r="E97" s="182" t="s">
        <v>195</v>
      </c>
      <c r="F97" s="183" t="s">
        <v>196</v>
      </c>
      <c r="G97" s="184" t="s">
        <v>172</v>
      </c>
      <c r="H97" s="185">
        <v>1</v>
      </c>
      <c r="I97" s="186"/>
      <c r="J97" s="187">
        <f>ROUND(I97*H97,2)</f>
        <v>0</v>
      </c>
      <c r="K97" s="183" t="s">
        <v>5</v>
      </c>
      <c r="L97" s="40"/>
      <c r="M97" s="188" t="s">
        <v>5</v>
      </c>
      <c r="N97" s="189" t="s">
        <v>46</v>
      </c>
      <c r="O97" s="41"/>
      <c r="P97" s="190">
        <f>O97*H97</f>
        <v>0</v>
      </c>
      <c r="Q97" s="190">
        <v>0</v>
      </c>
      <c r="R97" s="190">
        <f>Q97*H97</f>
        <v>0</v>
      </c>
      <c r="S97" s="190">
        <v>0</v>
      </c>
      <c r="T97" s="191">
        <f>S97*H97</f>
        <v>0</v>
      </c>
      <c r="AR97" s="23" t="s">
        <v>165</v>
      </c>
      <c r="AT97" s="23" t="s">
        <v>169</v>
      </c>
      <c r="AU97" s="23" t="s">
        <v>84</v>
      </c>
      <c r="AY97" s="23" t="s">
        <v>166</v>
      </c>
      <c r="BE97" s="192">
        <f>IF(N97="základní",J97,0)</f>
        <v>0</v>
      </c>
      <c r="BF97" s="192">
        <f>IF(N97="snížená",J97,0)</f>
        <v>0</v>
      </c>
      <c r="BG97" s="192">
        <f>IF(N97="zákl. přenesená",J97,0)</f>
        <v>0</v>
      </c>
      <c r="BH97" s="192">
        <f>IF(N97="sníž. přenesená",J97,0)</f>
        <v>0</v>
      </c>
      <c r="BI97" s="192">
        <f>IF(N97="nulová",J97,0)</f>
        <v>0</v>
      </c>
      <c r="BJ97" s="23" t="s">
        <v>82</v>
      </c>
      <c r="BK97" s="192">
        <f>ROUND(I97*H97,2)</f>
        <v>0</v>
      </c>
      <c r="BL97" s="23" t="s">
        <v>165</v>
      </c>
      <c r="BM97" s="23" t="s">
        <v>197</v>
      </c>
    </row>
    <row r="98" spans="2:65" s="1" customFormat="1" ht="24">
      <c r="B98" s="40"/>
      <c r="D98" s="193" t="s">
        <v>174</v>
      </c>
      <c r="F98" s="194" t="s">
        <v>198</v>
      </c>
      <c r="I98" s="195"/>
      <c r="L98" s="40"/>
      <c r="M98" s="196"/>
      <c r="N98" s="41"/>
      <c r="O98" s="41"/>
      <c r="P98" s="41"/>
      <c r="Q98" s="41"/>
      <c r="R98" s="41"/>
      <c r="S98" s="41"/>
      <c r="T98" s="69"/>
      <c r="AT98" s="23" t="s">
        <v>174</v>
      </c>
      <c r="AU98" s="23" t="s">
        <v>84</v>
      </c>
    </row>
    <row r="99" spans="2:65" s="1" customFormat="1" ht="22.5" customHeight="1">
      <c r="B99" s="180"/>
      <c r="C99" s="181" t="s">
        <v>199</v>
      </c>
      <c r="D99" s="181" t="s">
        <v>169</v>
      </c>
      <c r="E99" s="182" t="s">
        <v>200</v>
      </c>
      <c r="F99" s="183" t="s">
        <v>201</v>
      </c>
      <c r="G99" s="184" t="s">
        <v>172</v>
      </c>
      <c r="H99" s="185">
        <v>1</v>
      </c>
      <c r="I99" s="186"/>
      <c r="J99" s="187">
        <f>ROUND(I99*H99,2)</f>
        <v>0</v>
      </c>
      <c r="K99" s="183" t="s">
        <v>5</v>
      </c>
      <c r="L99" s="40"/>
      <c r="M99" s="188" t="s">
        <v>5</v>
      </c>
      <c r="N99" s="189" t="s">
        <v>46</v>
      </c>
      <c r="O99" s="41"/>
      <c r="P99" s="190">
        <f>O99*H99</f>
        <v>0</v>
      </c>
      <c r="Q99" s="190">
        <v>0</v>
      </c>
      <c r="R99" s="190">
        <f>Q99*H99</f>
        <v>0</v>
      </c>
      <c r="S99" s="190">
        <v>0</v>
      </c>
      <c r="T99" s="191">
        <f>S99*H99</f>
        <v>0</v>
      </c>
      <c r="AR99" s="23" t="s">
        <v>165</v>
      </c>
      <c r="AT99" s="23" t="s">
        <v>169</v>
      </c>
      <c r="AU99" s="23" t="s">
        <v>84</v>
      </c>
      <c r="AY99" s="23" t="s">
        <v>166</v>
      </c>
      <c r="BE99" s="192">
        <f>IF(N99="základní",J99,0)</f>
        <v>0</v>
      </c>
      <c r="BF99" s="192">
        <f>IF(N99="snížená",J99,0)</f>
        <v>0</v>
      </c>
      <c r="BG99" s="192">
        <f>IF(N99="zákl. přenesená",J99,0)</f>
        <v>0</v>
      </c>
      <c r="BH99" s="192">
        <f>IF(N99="sníž. přenesená",J99,0)</f>
        <v>0</v>
      </c>
      <c r="BI99" s="192">
        <f>IF(N99="nulová",J99,0)</f>
        <v>0</v>
      </c>
      <c r="BJ99" s="23" t="s">
        <v>82</v>
      </c>
      <c r="BK99" s="192">
        <f>ROUND(I99*H99,2)</f>
        <v>0</v>
      </c>
      <c r="BL99" s="23" t="s">
        <v>165</v>
      </c>
      <c r="BM99" s="23" t="s">
        <v>202</v>
      </c>
    </row>
    <row r="100" spans="2:65" s="1" customFormat="1">
      <c r="B100" s="40"/>
      <c r="D100" s="193" t="s">
        <v>174</v>
      </c>
      <c r="F100" s="194" t="s">
        <v>203</v>
      </c>
      <c r="I100" s="195"/>
      <c r="L100" s="40"/>
      <c r="M100" s="196"/>
      <c r="N100" s="41"/>
      <c r="O100" s="41"/>
      <c r="P100" s="41"/>
      <c r="Q100" s="41"/>
      <c r="R100" s="41"/>
      <c r="S100" s="41"/>
      <c r="T100" s="69"/>
      <c r="AT100" s="23" t="s">
        <v>174</v>
      </c>
      <c r="AU100" s="23" t="s">
        <v>84</v>
      </c>
    </row>
    <row r="101" spans="2:65" s="1" customFormat="1" ht="22.5" customHeight="1">
      <c r="B101" s="180"/>
      <c r="C101" s="181" t="s">
        <v>204</v>
      </c>
      <c r="D101" s="181" t="s">
        <v>169</v>
      </c>
      <c r="E101" s="182" t="s">
        <v>205</v>
      </c>
      <c r="F101" s="183" t="s">
        <v>206</v>
      </c>
      <c r="G101" s="184" t="s">
        <v>172</v>
      </c>
      <c r="H101" s="185">
        <v>1</v>
      </c>
      <c r="I101" s="186"/>
      <c r="J101" s="187">
        <f>ROUND(I101*H101,2)</f>
        <v>0</v>
      </c>
      <c r="K101" s="183" t="s">
        <v>5</v>
      </c>
      <c r="L101" s="40"/>
      <c r="M101" s="188" t="s">
        <v>5</v>
      </c>
      <c r="N101" s="189" t="s">
        <v>46</v>
      </c>
      <c r="O101" s="41"/>
      <c r="P101" s="190">
        <f>O101*H101</f>
        <v>0</v>
      </c>
      <c r="Q101" s="190">
        <v>0</v>
      </c>
      <c r="R101" s="190">
        <f>Q101*H101</f>
        <v>0</v>
      </c>
      <c r="S101" s="190">
        <v>0</v>
      </c>
      <c r="T101" s="191">
        <f>S101*H101</f>
        <v>0</v>
      </c>
      <c r="AR101" s="23" t="s">
        <v>165</v>
      </c>
      <c r="AT101" s="23" t="s">
        <v>169</v>
      </c>
      <c r="AU101" s="23" t="s">
        <v>84</v>
      </c>
      <c r="AY101" s="23" t="s">
        <v>166</v>
      </c>
      <c r="BE101" s="192">
        <f>IF(N101="základní",J101,0)</f>
        <v>0</v>
      </c>
      <c r="BF101" s="192">
        <f>IF(N101="snížená",J101,0)</f>
        <v>0</v>
      </c>
      <c r="BG101" s="192">
        <f>IF(N101="zákl. přenesená",J101,0)</f>
        <v>0</v>
      </c>
      <c r="BH101" s="192">
        <f>IF(N101="sníž. přenesená",J101,0)</f>
        <v>0</v>
      </c>
      <c r="BI101" s="192">
        <f>IF(N101="nulová",J101,0)</f>
        <v>0</v>
      </c>
      <c r="BJ101" s="23" t="s">
        <v>82</v>
      </c>
      <c r="BK101" s="192">
        <f>ROUND(I101*H101,2)</f>
        <v>0</v>
      </c>
      <c r="BL101" s="23" t="s">
        <v>165</v>
      </c>
      <c r="BM101" s="23" t="s">
        <v>207</v>
      </c>
    </row>
    <row r="102" spans="2:65" s="1" customFormat="1" ht="36">
      <c r="B102" s="40"/>
      <c r="D102" s="193" t="s">
        <v>174</v>
      </c>
      <c r="F102" s="194" t="s">
        <v>208</v>
      </c>
      <c r="I102" s="195"/>
      <c r="L102" s="40"/>
      <c r="M102" s="196"/>
      <c r="N102" s="41"/>
      <c r="O102" s="41"/>
      <c r="P102" s="41"/>
      <c r="Q102" s="41"/>
      <c r="R102" s="41"/>
      <c r="S102" s="41"/>
      <c r="T102" s="69"/>
      <c r="AT102" s="23" t="s">
        <v>174</v>
      </c>
      <c r="AU102" s="23" t="s">
        <v>84</v>
      </c>
    </row>
    <row r="103" spans="2:65" s="1" customFormat="1" ht="22.5" customHeight="1">
      <c r="B103" s="180"/>
      <c r="C103" s="181" t="s">
        <v>209</v>
      </c>
      <c r="D103" s="181" t="s">
        <v>169</v>
      </c>
      <c r="E103" s="182" t="s">
        <v>210</v>
      </c>
      <c r="F103" s="183" t="s">
        <v>211</v>
      </c>
      <c r="G103" s="184" t="s">
        <v>172</v>
      </c>
      <c r="H103" s="185">
        <v>1</v>
      </c>
      <c r="I103" s="186"/>
      <c r="J103" s="187">
        <f>ROUND(I103*H103,2)</f>
        <v>0</v>
      </c>
      <c r="K103" s="183" t="s">
        <v>5</v>
      </c>
      <c r="L103" s="40"/>
      <c r="M103" s="188" t="s">
        <v>5</v>
      </c>
      <c r="N103" s="189" t="s">
        <v>46</v>
      </c>
      <c r="O103" s="41"/>
      <c r="P103" s="190">
        <f>O103*H103</f>
        <v>0</v>
      </c>
      <c r="Q103" s="190">
        <v>0</v>
      </c>
      <c r="R103" s="190">
        <f>Q103*H103</f>
        <v>0</v>
      </c>
      <c r="S103" s="190">
        <v>0</v>
      </c>
      <c r="T103" s="191">
        <f>S103*H103</f>
        <v>0</v>
      </c>
      <c r="AR103" s="23" t="s">
        <v>165</v>
      </c>
      <c r="AT103" s="23" t="s">
        <v>169</v>
      </c>
      <c r="AU103" s="23" t="s">
        <v>84</v>
      </c>
      <c r="AY103" s="23" t="s">
        <v>166</v>
      </c>
      <c r="BE103" s="192">
        <f>IF(N103="základní",J103,0)</f>
        <v>0</v>
      </c>
      <c r="BF103" s="192">
        <f>IF(N103="snížená",J103,0)</f>
        <v>0</v>
      </c>
      <c r="BG103" s="192">
        <f>IF(N103="zákl. přenesená",J103,0)</f>
        <v>0</v>
      </c>
      <c r="BH103" s="192">
        <f>IF(N103="sníž. přenesená",J103,0)</f>
        <v>0</v>
      </c>
      <c r="BI103" s="192">
        <f>IF(N103="nulová",J103,0)</f>
        <v>0</v>
      </c>
      <c r="BJ103" s="23" t="s">
        <v>82</v>
      </c>
      <c r="BK103" s="192">
        <f>ROUND(I103*H103,2)</f>
        <v>0</v>
      </c>
      <c r="BL103" s="23" t="s">
        <v>165</v>
      </c>
      <c r="BM103" s="23" t="s">
        <v>212</v>
      </c>
    </row>
    <row r="104" spans="2:65" s="1" customFormat="1">
      <c r="B104" s="40"/>
      <c r="D104" s="193" t="s">
        <v>174</v>
      </c>
      <c r="F104" s="194" t="s">
        <v>213</v>
      </c>
      <c r="I104" s="195"/>
      <c r="L104" s="40"/>
      <c r="M104" s="196"/>
      <c r="N104" s="41"/>
      <c r="O104" s="41"/>
      <c r="P104" s="41"/>
      <c r="Q104" s="41"/>
      <c r="R104" s="41"/>
      <c r="S104" s="41"/>
      <c r="T104" s="69"/>
      <c r="AT104" s="23" t="s">
        <v>174</v>
      </c>
      <c r="AU104" s="23" t="s">
        <v>84</v>
      </c>
    </row>
    <row r="105" spans="2:65" s="1" customFormat="1" ht="22.5" customHeight="1">
      <c r="B105" s="180"/>
      <c r="C105" s="181" t="s">
        <v>214</v>
      </c>
      <c r="D105" s="181" t="s">
        <v>169</v>
      </c>
      <c r="E105" s="182" t="s">
        <v>215</v>
      </c>
      <c r="F105" s="183" t="s">
        <v>216</v>
      </c>
      <c r="G105" s="184" t="s">
        <v>172</v>
      </c>
      <c r="H105" s="185">
        <v>1</v>
      </c>
      <c r="I105" s="186"/>
      <c r="J105" s="187">
        <f>ROUND(I105*H105,2)</f>
        <v>0</v>
      </c>
      <c r="K105" s="183" t="s">
        <v>5</v>
      </c>
      <c r="L105" s="40"/>
      <c r="M105" s="188" t="s">
        <v>5</v>
      </c>
      <c r="N105" s="189" t="s">
        <v>46</v>
      </c>
      <c r="O105" s="41"/>
      <c r="P105" s="190">
        <f>O105*H105</f>
        <v>0</v>
      </c>
      <c r="Q105" s="190">
        <v>0</v>
      </c>
      <c r="R105" s="190">
        <f>Q105*H105</f>
        <v>0</v>
      </c>
      <c r="S105" s="190">
        <v>0</v>
      </c>
      <c r="T105" s="191">
        <f>S105*H105</f>
        <v>0</v>
      </c>
      <c r="AR105" s="23" t="s">
        <v>165</v>
      </c>
      <c r="AT105" s="23" t="s">
        <v>169</v>
      </c>
      <c r="AU105" s="23" t="s">
        <v>84</v>
      </c>
      <c r="AY105" s="23" t="s">
        <v>166</v>
      </c>
      <c r="BE105" s="192">
        <f>IF(N105="základní",J105,0)</f>
        <v>0</v>
      </c>
      <c r="BF105" s="192">
        <f>IF(N105="snížená",J105,0)</f>
        <v>0</v>
      </c>
      <c r="BG105" s="192">
        <f>IF(N105="zákl. přenesená",J105,0)</f>
        <v>0</v>
      </c>
      <c r="BH105" s="192">
        <f>IF(N105="sníž. přenesená",J105,0)</f>
        <v>0</v>
      </c>
      <c r="BI105" s="192">
        <f>IF(N105="nulová",J105,0)</f>
        <v>0</v>
      </c>
      <c r="BJ105" s="23" t="s">
        <v>82</v>
      </c>
      <c r="BK105" s="192">
        <f>ROUND(I105*H105,2)</f>
        <v>0</v>
      </c>
      <c r="BL105" s="23" t="s">
        <v>165</v>
      </c>
      <c r="BM105" s="23" t="s">
        <v>217</v>
      </c>
    </row>
    <row r="106" spans="2:65" s="1" customFormat="1" ht="48">
      <c r="B106" s="40"/>
      <c r="D106" s="193" t="s">
        <v>174</v>
      </c>
      <c r="F106" s="194" t="s">
        <v>218</v>
      </c>
      <c r="I106" s="195"/>
      <c r="L106" s="40"/>
      <c r="M106" s="196"/>
      <c r="N106" s="41"/>
      <c r="O106" s="41"/>
      <c r="P106" s="41"/>
      <c r="Q106" s="41"/>
      <c r="R106" s="41"/>
      <c r="S106" s="41"/>
      <c r="T106" s="69"/>
      <c r="AT106" s="23" t="s">
        <v>174</v>
      </c>
      <c r="AU106" s="23" t="s">
        <v>84</v>
      </c>
    </row>
    <row r="107" spans="2:65" s="1" customFormat="1" ht="22.5" customHeight="1">
      <c r="B107" s="180"/>
      <c r="C107" s="181" t="s">
        <v>219</v>
      </c>
      <c r="D107" s="181" t="s">
        <v>169</v>
      </c>
      <c r="E107" s="182" t="s">
        <v>220</v>
      </c>
      <c r="F107" s="183" t="s">
        <v>221</v>
      </c>
      <c r="G107" s="184" t="s">
        <v>172</v>
      </c>
      <c r="H107" s="185">
        <v>1</v>
      </c>
      <c r="I107" s="186"/>
      <c r="J107" s="187">
        <f>ROUND(I107*H107,2)</f>
        <v>0</v>
      </c>
      <c r="K107" s="183" t="s">
        <v>5</v>
      </c>
      <c r="L107" s="40"/>
      <c r="M107" s="188" t="s">
        <v>5</v>
      </c>
      <c r="N107" s="189" t="s">
        <v>46</v>
      </c>
      <c r="O107" s="41"/>
      <c r="P107" s="190">
        <f>O107*H107</f>
        <v>0</v>
      </c>
      <c r="Q107" s="190">
        <v>0</v>
      </c>
      <c r="R107" s="190">
        <f>Q107*H107</f>
        <v>0</v>
      </c>
      <c r="S107" s="190">
        <v>0</v>
      </c>
      <c r="T107" s="191">
        <f>S107*H107</f>
        <v>0</v>
      </c>
      <c r="AR107" s="23" t="s">
        <v>165</v>
      </c>
      <c r="AT107" s="23" t="s">
        <v>169</v>
      </c>
      <c r="AU107" s="23" t="s">
        <v>84</v>
      </c>
      <c r="AY107" s="23" t="s">
        <v>166</v>
      </c>
      <c r="BE107" s="192">
        <f>IF(N107="základní",J107,0)</f>
        <v>0</v>
      </c>
      <c r="BF107" s="192">
        <f>IF(N107="snížená",J107,0)</f>
        <v>0</v>
      </c>
      <c r="BG107" s="192">
        <f>IF(N107="zákl. přenesená",J107,0)</f>
        <v>0</v>
      </c>
      <c r="BH107" s="192">
        <f>IF(N107="sníž. přenesená",J107,0)</f>
        <v>0</v>
      </c>
      <c r="BI107" s="192">
        <f>IF(N107="nulová",J107,0)</f>
        <v>0</v>
      </c>
      <c r="BJ107" s="23" t="s">
        <v>82</v>
      </c>
      <c r="BK107" s="192">
        <f>ROUND(I107*H107,2)</f>
        <v>0</v>
      </c>
      <c r="BL107" s="23" t="s">
        <v>165</v>
      </c>
      <c r="BM107" s="23" t="s">
        <v>222</v>
      </c>
    </row>
    <row r="108" spans="2:65" s="1" customFormat="1" ht="24">
      <c r="B108" s="40"/>
      <c r="D108" s="193" t="s">
        <v>174</v>
      </c>
      <c r="F108" s="194" t="s">
        <v>223</v>
      </c>
      <c r="I108" s="195"/>
      <c r="L108" s="40"/>
      <c r="M108" s="196"/>
      <c r="N108" s="41"/>
      <c r="O108" s="41"/>
      <c r="P108" s="41"/>
      <c r="Q108" s="41"/>
      <c r="R108" s="41"/>
      <c r="S108" s="41"/>
      <c r="T108" s="69"/>
      <c r="AT108" s="23" t="s">
        <v>174</v>
      </c>
      <c r="AU108" s="23" t="s">
        <v>84</v>
      </c>
    </row>
    <row r="109" spans="2:65" s="1" customFormat="1" ht="22.5" customHeight="1">
      <c r="B109" s="180"/>
      <c r="C109" s="181" t="s">
        <v>224</v>
      </c>
      <c r="D109" s="181" t="s">
        <v>169</v>
      </c>
      <c r="E109" s="182" t="s">
        <v>225</v>
      </c>
      <c r="F109" s="183" t="s">
        <v>226</v>
      </c>
      <c r="G109" s="184" t="s">
        <v>227</v>
      </c>
      <c r="H109" s="185">
        <v>1</v>
      </c>
      <c r="I109" s="186"/>
      <c r="J109" s="187">
        <f>ROUND(I109*H109,2)</f>
        <v>0</v>
      </c>
      <c r="K109" s="183" t="s">
        <v>5</v>
      </c>
      <c r="L109" s="40"/>
      <c r="M109" s="188" t="s">
        <v>5</v>
      </c>
      <c r="N109" s="189" t="s">
        <v>46</v>
      </c>
      <c r="O109" s="41"/>
      <c r="P109" s="190">
        <f>O109*H109</f>
        <v>0</v>
      </c>
      <c r="Q109" s="190">
        <v>0</v>
      </c>
      <c r="R109" s="190">
        <f>Q109*H109</f>
        <v>0</v>
      </c>
      <c r="S109" s="190">
        <v>0</v>
      </c>
      <c r="T109" s="191">
        <f>S109*H109</f>
        <v>0</v>
      </c>
      <c r="AR109" s="23" t="s">
        <v>165</v>
      </c>
      <c r="AT109" s="23" t="s">
        <v>169</v>
      </c>
      <c r="AU109" s="23" t="s">
        <v>84</v>
      </c>
      <c r="AY109" s="23" t="s">
        <v>166</v>
      </c>
      <c r="BE109" s="192">
        <f>IF(N109="základní",J109,0)</f>
        <v>0</v>
      </c>
      <c r="BF109" s="192">
        <f>IF(N109="snížená",J109,0)</f>
        <v>0</v>
      </c>
      <c r="BG109" s="192">
        <f>IF(N109="zákl. přenesená",J109,0)</f>
        <v>0</v>
      </c>
      <c r="BH109" s="192">
        <f>IF(N109="sníž. přenesená",J109,0)</f>
        <v>0</v>
      </c>
      <c r="BI109" s="192">
        <f>IF(N109="nulová",J109,0)</f>
        <v>0</v>
      </c>
      <c r="BJ109" s="23" t="s">
        <v>82</v>
      </c>
      <c r="BK109" s="192">
        <f>ROUND(I109*H109,2)</f>
        <v>0</v>
      </c>
      <c r="BL109" s="23" t="s">
        <v>165</v>
      </c>
      <c r="BM109" s="23" t="s">
        <v>228</v>
      </c>
    </row>
    <row r="110" spans="2:65" s="1" customFormat="1" ht="24">
      <c r="B110" s="40"/>
      <c r="D110" s="197" t="s">
        <v>174</v>
      </c>
      <c r="F110" s="198" t="s">
        <v>229</v>
      </c>
      <c r="I110" s="195"/>
      <c r="L110" s="40"/>
      <c r="M110" s="199"/>
      <c r="N110" s="200"/>
      <c r="O110" s="200"/>
      <c r="P110" s="200"/>
      <c r="Q110" s="200"/>
      <c r="R110" s="200"/>
      <c r="S110" s="200"/>
      <c r="T110" s="201"/>
      <c r="AT110" s="23" t="s">
        <v>174</v>
      </c>
      <c r="AU110" s="23" t="s">
        <v>84</v>
      </c>
    </row>
    <row r="111" spans="2:65" s="1" customFormat="1" ht="6.9" customHeight="1">
      <c r="B111" s="55"/>
      <c r="C111" s="56"/>
      <c r="D111" s="56"/>
      <c r="E111" s="56"/>
      <c r="F111" s="56"/>
      <c r="G111" s="56"/>
      <c r="H111" s="56"/>
      <c r="I111" s="133"/>
      <c r="J111" s="56"/>
      <c r="K111" s="56"/>
      <c r="L111" s="40"/>
    </row>
  </sheetData>
  <autoFilter ref="C83:K110"/>
  <mergeCells count="12">
    <mergeCell ref="E74:H74"/>
    <mergeCell ref="E76:H76"/>
    <mergeCell ref="E7:H7"/>
    <mergeCell ref="E9:H9"/>
    <mergeCell ref="E11:H11"/>
    <mergeCell ref="E26:H26"/>
    <mergeCell ref="E47:H47"/>
    <mergeCell ref="G1:H1"/>
    <mergeCell ref="L2:V2"/>
    <mergeCell ref="E49:H49"/>
    <mergeCell ref="E51:H51"/>
    <mergeCell ref="E72:H72"/>
  </mergeCells>
  <hyperlinks>
    <hyperlink ref="F1:G1" location="C2" display="1) Krycí list soupisu"/>
    <hyperlink ref="G1:H1" location="C58" display="2) Rekapitulace"/>
    <hyperlink ref="J1" location="C83" display="3) Soupis prací"/>
    <hyperlink ref="L1:V1" location="'Rekapitulace stavby'!C2" display="Rekapitulace stavby"/>
  </hyperlinks>
  <pageMargins left="0.58333330000000005" right="0.58333330000000005" top="0.58333330000000005" bottom="0.58333330000000005" header="0" footer="0"/>
  <pageSetup paperSize="9" fitToHeight="100" orientation="landscape" blackAndWhite="1" r:id="rId1"/>
  <headerFooter>
    <oddFooter>&amp;CStrana &amp;P z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216"/>
  <sheetViews>
    <sheetView showGridLines="0" workbookViewId="0">
      <pane ySplit="1" topLeftCell="A2" activePane="bottomLeft" state="frozen"/>
      <selection pane="bottomLeft"/>
    </sheetView>
  </sheetViews>
  <sheetFormatPr defaultRowHeight="12"/>
  <cols>
    <col min="1" max="1" width="8.28515625" customWidth="1"/>
    <col min="2" max="2" width="1.7109375" customWidth="1"/>
    <col min="3" max="3" width="4.140625" customWidth="1"/>
    <col min="4" max="4" width="4.28515625" customWidth="1"/>
    <col min="5" max="5" width="17.140625" customWidth="1"/>
    <col min="6" max="6" width="75" customWidth="1"/>
    <col min="7" max="7" width="8.7109375" customWidth="1"/>
    <col min="8" max="8" width="11.140625" customWidth="1"/>
    <col min="9" max="9" width="12.7109375" style="105" customWidth="1"/>
    <col min="10" max="10" width="23.42578125" customWidth="1"/>
    <col min="11" max="11" width="15.42578125" customWidth="1"/>
    <col min="13" max="18" width="9.28515625" hidden="1"/>
    <col min="19" max="19" width="8.140625" hidden="1" customWidth="1"/>
    <col min="20" max="20" width="29.7109375" hidden="1" customWidth="1"/>
    <col min="21" max="21" width="16.28515625" hidden="1" customWidth="1"/>
    <col min="22" max="22" width="12.28515625" customWidth="1"/>
    <col min="23" max="23" width="16.28515625" customWidth="1"/>
    <col min="24" max="24" width="12.28515625" customWidth="1"/>
    <col min="25" max="25" width="15" customWidth="1"/>
    <col min="26" max="26" width="11" customWidth="1"/>
    <col min="27" max="27" width="15" customWidth="1"/>
    <col min="28" max="28" width="16.28515625" customWidth="1"/>
    <col min="29" max="29" width="11" customWidth="1"/>
    <col min="30" max="30" width="15" customWidth="1"/>
    <col min="31" max="31" width="16.28515625" customWidth="1"/>
    <col min="44" max="65" width="9.28515625" hidden="1"/>
  </cols>
  <sheetData>
    <row r="1" spans="1:70" ht="21.75" customHeight="1">
      <c r="A1" s="20"/>
      <c r="B1" s="106"/>
      <c r="C1" s="106"/>
      <c r="D1" s="107" t="s">
        <v>1</v>
      </c>
      <c r="E1" s="106"/>
      <c r="F1" s="108" t="s">
        <v>132</v>
      </c>
      <c r="G1" s="353" t="s">
        <v>133</v>
      </c>
      <c r="H1" s="353"/>
      <c r="I1" s="109"/>
      <c r="J1" s="108" t="s">
        <v>134</v>
      </c>
      <c r="K1" s="107" t="s">
        <v>135</v>
      </c>
      <c r="L1" s="108" t="s">
        <v>136</v>
      </c>
      <c r="M1" s="108"/>
      <c r="N1" s="108"/>
      <c r="O1" s="108"/>
      <c r="P1" s="108"/>
      <c r="Q1" s="108"/>
      <c r="R1" s="108"/>
      <c r="S1" s="108"/>
      <c r="T1" s="108"/>
      <c r="U1" s="19"/>
      <c r="V1" s="19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  <c r="AR1" s="20"/>
      <c r="AS1" s="20"/>
      <c r="AT1" s="20"/>
      <c r="AU1" s="20"/>
      <c r="AV1" s="20"/>
      <c r="AW1" s="20"/>
      <c r="AX1" s="20"/>
      <c r="AY1" s="20"/>
      <c r="AZ1" s="20"/>
      <c r="BA1" s="20"/>
      <c r="BB1" s="20"/>
      <c r="BC1" s="20"/>
      <c r="BD1" s="20"/>
      <c r="BE1" s="20"/>
      <c r="BF1" s="20"/>
      <c r="BG1" s="20"/>
      <c r="BH1" s="20"/>
      <c r="BI1" s="20"/>
      <c r="BJ1" s="20"/>
      <c r="BK1" s="20"/>
      <c r="BL1" s="20"/>
      <c r="BM1" s="20"/>
      <c r="BN1" s="20"/>
      <c r="BO1" s="20"/>
      <c r="BP1" s="20"/>
      <c r="BQ1" s="20"/>
      <c r="BR1" s="20"/>
    </row>
    <row r="2" spans="1:70" ht="36.9" customHeight="1">
      <c r="L2" s="314" t="s">
        <v>8</v>
      </c>
      <c r="M2" s="315"/>
      <c r="N2" s="315"/>
      <c r="O2" s="315"/>
      <c r="P2" s="315"/>
      <c r="Q2" s="315"/>
      <c r="R2" s="315"/>
      <c r="S2" s="315"/>
      <c r="T2" s="315"/>
      <c r="U2" s="315"/>
      <c r="V2" s="315"/>
      <c r="AT2" s="23" t="s">
        <v>94</v>
      </c>
    </row>
    <row r="3" spans="1:70" ht="6.9" customHeight="1">
      <c r="B3" s="24"/>
      <c r="C3" s="25"/>
      <c r="D3" s="25"/>
      <c r="E3" s="25"/>
      <c r="F3" s="25"/>
      <c r="G3" s="25"/>
      <c r="H3" s="25"/>
      <c r="I3" s="110"/>
      <c r="J3" s="25"/>
      <c r="K3" s="26"/>
      <c r="AT3" s="23" t="s">
        <v>84</v>
      </c>
    </row>
    <row r="4" spans="1:70" ht="36.9" customHeight="1">
      <c r="B4" s="27"/>
      <c r="C4" s="28"/>
      <c r="D4" s="29" t="s">
        <v>137</v>
      </c>
      <c r="E4" s="28"/>
      <c r="F4" s="28"/>
      <c r="G4" s="28"/>
      <c r="H4" s="28"/>
      <c r="I4" s="111"/>
      <c r="J4" s="28"/>
      <c r="K4" s="30"/>
      <c r="M4" s="31" t="s">
        <v>13</v>
      </c>
      <c r="AT4" s="23" t="s">
        <v>6</v>
      </c>
    </row>
    <row r="5" spans="1:70" ht="6.9" customHeight="1">
      <c r="B5" s="27"/>
      <c r="C5" s="28"/>
      <c r="D5" s="28"/>
      <c r="E5" s="28"/>
      <c r="F5" s="28"/>
      <c r="G5" s="28"/>
      <c r="H5" s="28"/>
      <c r="I5" s="111"/>
      <c r="J5" s="28"/>
      <c r="K5" s="30"/>
    </row>
    <row r="6" spans="1:70" ht="13.2">
      <c r="B6" s="27"/>
      <c r="C6" s="28"/>
      <c r="D6" s="36" t="s">
        <v>19</v>
      </c>
      <c r="E6" s="28"/>
      <c r="F6" s="28"/>
      <c r="G6" s="28"/>
      <c r="H6" s="28"/>
      <c r="I6" s="111"/>
      <c r="J6" s="28"/>
      <c r="K6" s="30"/>
    </row>
    <row r="7" spans="1:70" ht="22.5" customHeight="1">
      <c r="B7" s="27"/>
      <c r="C7" s="28"/>
      <c r="D7" s="28"/>
      <c r="E7" s="354" t="str">
        <f>'Rekapitulace stavby'!K6</f>
        <v>Nová škola pro Psáry a Dolní Jirčany - I.část</v>
      </c>
      <c r="F7" s="360"/>
      <c r="G7" s="360"/>
      <c r="H7" s="360"/>
      <c r="I7" s="111"/>
      <c r="J7" s="28"/>
      <c r="K7" s="30"/>
    </row>
    <row r="8" spans="1:70" ht="13.2">
      <c r="B8" s="27"/>
      <c r="C8" s="28"/>
      <c r="D8" s="36" t="s">
        <v>138</v>
      </c>
      <c r="E8" s="28"/>
      <c r="F8" s="28"/>
      <c r="G8" s="28"/>
      <c r="H8" s="28"/>
      <c r="I8" s="111"/>
      <c r="J8" s="28"/>
      <c r="K8" s="30"/>
    </row>
    <row r="9" spans="1:70" s="1" customFormat="1" ht="22.5" customHeight="1">
      <c r="B9" s="40"/>
      <c r="C9" s="41"/>
      <c r="D9" s="41"/>
      <c r="E9" s="354" t="s">
        <v>230</v>
      </c>
      <c r="F9" s="355"/>
      <c r="G9" s="355"/>
      <c r="H9" s="355"/>
      <c r="I9" s="112"/>
      <c r="J9" s="41"/>
      <c r="K9" s="44"/>
    </row>
    <row r="10" spans="1:70" s="1" customFormat="1" ht="13.2">
      <c r="B10" s="40"/>
      <c r="C10" s="41"/>
      <c r="D10" s="36" t="s">
        <v>140</v>
      </c>
      <c r="E10" s="41"/>
      <c r="F10" s="41"/>
      <c r="G10" s="41"/>
      <c r="H10" s="41"/>
      <c r="I10" s="112"/>
      <c r="J10" s="41"/>
      <c r="K10" s="44"/>
    </row>
    <row r="11" spans="1:70" s="1" customFormat="1" ht="36.9" customHeight="1">
      <c r="B11" s="40"/>
      <c r="C11" s="41"/>
      <c r="D11" s="41"/>
      <c r="E11" s="356" t="s">
        <v>231</v>
      </c>
      <c r="F11" s="355"/>
      <c r="G11" s="355"/>
      <c r="H11" s="355"/>
      <c r="I11" s="112"/>
      <c r="J11" s="41"/>
      <c r="K11" s="44"/>
    </row>
    <row r="12" spans="1:70" s="1" customFormat="1">
      <c r="B12" s="40"/>
      <c r="C12" s="41"/>
      <c r="D12" s="41"/>
      <c r="E12" s="41"/>
      <c r="F12" s="41"/>
      <c r="G12" s="41"/>
      <c r="H12" s="41"/>
      <c r="I12" s="112"/>
      <c r="J12" s="41"/>
      <c r="K12" s="44"/>
    </row>
    <row r="13" spans="1:70" s="1" customFormat="1" ht="14.4" customHeight="1">
      <c r="B13" s="40"/>
      <c r="C13" s="41"/>
      <c r="D13" s="36" t="s">
        <v>21</v>
      </c>
      <c r="E13" s="41"/>
      <c r="F13" s="34" t="s">
        <v>95</v>
      </c>
      <c r="G13" s="41"/>
      <c r="H13" s="41"/>
      <c r="I13" s="113" t="s">
        <v>22</v>
      </c>
      <c r="J13" s="34" t="s">
        <v>5</v>
      </c>
      <c r="K13" s="44"/>
    </row>
    <row r="14" spans="1:70" s="1" customFormat="1" ht="14.4" customHeight="1">
      <c r="B14" s="40"/>
      <c r="C14" s="41"/>
      <c r="D14" s="36" t="s">
        <v>23</v>
      </c>
      <c r="E14" s="41"/>
      <c r="F14" s="34" t="s">
        <v>24</v>
      </c>
      <c r="G14" s="41"/>
      <c r="H14" s="41"/>
      <c r="I14" s="113" t="s">
        <v>25</v>
      </c>
      <c r="J14" s="114" t="str">
        <f>'Rekapitulace stavby'!AN8</f>
        <v>6.3.2017</v>
      </c>
      <c r="K14" s="44"/>
    </row>
    <row r="15" spans="1:70" s="1" customFormat="1" ht="10.95" customHeight="1">
      <c r="B15" s="40"/>
      <c r="C15" s="41"/>
      <c r="D15" s="41"/>
      <c r="E15" s="41"/>
      <c r="F15" s="41"/>
      <c r="G15" s="41"/>
      <c r="H15" s="41"/>
      <c r="I15" s="112"/>
      <c r="J15" s="41"/>
      <c r="K15" s="44"/>
    </row>
    <row r="16" spans="1:70" s="1" customFormat="1" ht="14.4" customHeight="1">
      <c r="B16" s="40"/>
      <c r="C16" s="41"/>
      <c r="D16" s="36" t="s">
        <v>27</v>
      </c>
      <c r="E16" s="41"/>
      <c r="F16" s="41"/>
      <c r="G16" s="41"/>
      <c r="H16" s="41"/>
      <c r="I16" s="113" t="s">
        <v>28</v>
      </c>
      <c r="J16" s="34" t="s">
        <v>29</v>
      </c>
      <c r="K16" s="44"/>
    </row>
    <row r="17" spans="2:11" s="1" customFormat="1" ht="18" customHeight="1">
      <c r="B17" s="40"/>
      <c r="C17" s="41"/>
      <c r="D17" s="41"/>
      <c r="E17" s="34" t="s">
        <v>30</v>
      </c>
      <c r="F17" s="41"/>
      <c r="G17" s="41"/>
      <c r="H17" s="41"/>
      <c r="I17" s="113" t="s">
        <v>31</v>
      </c>
      <c r="J17" s="34" t="s">
        <v>5</v>
      </c>
      <c r="K17" s="44"/>
    </row>
    <row r="18" spans="2:11" s="1" customFormat="1" ht="6.9" customHeight="1">
      <c r="B18" s="40"/>
      <c r="C18" s="41"/>
      <c r="D18" s="41"/>
      <c r="E18" s="41"/>
      <c r="F18" s="41"/>
      <c r="G18" s="41"/>
      <c r="H18" s="41"/>
      <c r="I18" s="112"/>
      <c r="J18" s="41"/>
      <c r="K18" s="44"/>
    </row>
    <row r="19" spans="2:11" s="1" customFormat="1" ht="14.4" customHeight="1">
      <c r="B19" s="40"/>
      <c r="C19" s="41"/>
      <c r="D19" s="36" t="s">
        <v>32</v>
      </c>
      <c r="E19" s="41"/>
      <c r="F19" s="41"/>
      <c r="G19" s="41"/>
      <c r="H19" s="41"/>
      <c r="I19" s="113" t="s">
        <v>28</v>
      </c>
      <c r="J19" s="34" t="str">
        <f>IF('Rekapitulace stavby'!AN13="Vyplň údaj","",IF('Rekapitulace stavby'!AN13="","",'Rekapitulace stavby'!AN13))</f>
        <v/>
      </c>
      <c r="K19" s="44"/>
    </row>
    <row r="20" spans="2:11" s="1" customFormat="1" ht="18" customHeight="1">
      <c r="B20" s="40"/>
      <c r="C20" s="41"/>
      <c r="D20" s="41"/>
      <c r="E20" s="34" t="str">
        <f>IF('Rekapitulace stavby'!E14="Vyplň údaj","",IF('Rekapitulace stavby'!E14="","",'Rekapitulace stavby'!E14))</f>
        <v/>
      </c>
      <c r="F20" s="41"/>
      <c r="G20" s="41"/>
      <c r="H20" s="41"/>
      <c r="I20" s="113" t="s">
        <v>31</v>
      </c>
      <c r="J20" s="34" t="str">
        <f>IF('Rekapitulace stavby'!AN14="Vyplň údaj","",IF('Rekapitulace stavby'!AN14="","",'Rekapitulace stavby'!AN14))</f>
        <v/>
      </c>
      <c r="K20" s="44"/>
    </row>
    <row r="21" spans="2:11" s="1" customFormat="1" ht="6.9" customHeight="1">
      <c r="B21" s="40"/>
      <c r="C21" s="41"/>
      <c r="D21" s="41"/>
      <c r="E21" s="41"/>
      <c r="F21" s="41"/>
      <c r="G21" s="41"/>
      <c r="H21" s="41"/>
      <c r="I21" s="112"/>
      <c r="J21" s="41"/>
      <c r="K21" s="44"/>
    </row>
    <row r="22" spans="2:11" s="1" customFormat="1" ht="14.4" customHeight="1">
      <c r="B22" s="40"/>
      <c r="C22" s="41"/>
      <c r="D22" s="36" t="s">
        <v>34</v>
      </c>
      <c r="E22" s="41"/>
      <c r="F22" s="41"/>
      <c r="G22" s="41"/>
      <c r="H22" s="41"/>
      <c r="I22" s="113" t="s">
        <v>28</v>
      </c>
      <c r="J22" s="34" t="s">
        <v>35</v>
      </c>
      <c r="K22" s="44"/>
    </row>
    <row r="23" spans="2:11" s="1" customFormat="1" ht="18" customHeight="1">
      <c r="B23" s="40"/>
      <c r="C23" s="41"/>
      <c r="D23" s="41"/>
      <c r="E23" s="34" t="s">
        <v>36</v>
      </c>
      <c r="F23" s="41"/>
      <c r="G23" s="41"/>
      <c r="H23" s="41"/>
      <c r="I23" s="113" t="s">
        <v>31</v>
      </c>
      <c r="J23" s="34" t="s">
        <v>37</v>
      </c>
      <c r="K23" s="44"/>
    </row>
    <row r="24" spans="2:11" s="1" customFormat="1" ht="6.9" customHeight="1">
      <c r="B24" s="40"/>
      <c r="C24" s="41"/>
      <c r="D24" s="41"/>
      <c r="E24" s="41"/>
      <c r="F24" s="41"/>
      <c r="G24" s="41"/>
      <c r="H24" s="41"/>
      <c r="I24" s="112"/>
      <c r="J24" s="41"/>
      <c r="K24" s="44"/>
    </row>
    <row r="25" spans="2:11" s="1" customFormat="1" ht="14.4" customHeight="1">
      <c r="B25" s="40"/>
      <c r="C25" s="41"/>
      <c r="D25" s="36" t="s">
        <v>39</v>
      </c>
      <c r="E25" s="41"/>
      <c r="F25" s="41"/>
      <c r="G25" s="41"/>
      <c r="H25" s="41"/>
      <c r="I25" s="112"/>
      <c r="J25" s="41"/>
      <c r="K25" s="44"/>
    </row>
    <row r="26" spans="2:11" s="7" customFormat="1" ht="319.5" customHeight="1">
      <c r="B26" s="115"/>
      <c r="C26" s="116"/>
      <c r="D26" s="116"/>
      <c r="E26" s="349" t="s">
        <v>232</v>
      </c>
      <c r="F26" s="349"/>
      <c r="G26" s="349"/>
      <c r="H26" s="349"/>
      <c r="I26" s="117"/>
      <c r="J26" s="116"/>
      <c r="K26" s="118"/>
    </row>
    <row r="27" spans="2:11" s="1" customFormat="1" ht="6.9" customHeight="1">
      <c r="B27" s="40"/>
      <c r="C27" s="41"/>
      <c r="D27" s="41"/>
      <c r="E27" s="41"/>
      <c r="F27" s="41"/>
      <c r="G27" s="41"/>
      <c r="H27" s="41"/>
      <c r="I27" s="112"/>
      <c r="J27" s="41"/>
      <c r="K27" s="44"/>
    </row>
    <row r="28" spans="2:11" s="1" customFormat="1" ht="6.9" customHeight="1">
      <c r="B28" s="40"/>
      <c r="C28" s="41"/>
      <c r="D28" s="67"/>
      <c r="E28" s="67"/>
      <c r="F28" s="67"/>
      <c r="G28" s="67"/>
      <c r="H28" s="67"/>
      <c r="I28" s="119"/>
      <c r="J28" s="67"/>
      <c r="K28" s="120"/>
    </row>
    <row r="29" spans="2:11" s="1" customFormat="1" ht="25.35" customHeight="1">
      <c r="B29" s="40"/>
      <c r="C29" s="41"/>
      <c r="D29" s="121" t="s">
        <v>41</v>
      </c>
      <c r="E29" s="41"/>
      <c r="F29" s="41"/>
      <c r="G29" s="41"/>
      <c r="H29" s="41"/>
      <c r="I29" s="112"/>
      <c r="J29" s="122">
        <f>ROUND(J89,2)</f>
        <v>0</v>
      </c>
      <c r="K29" s="44"/>
    </row>
    <row r="30" spans="2:11" s="1" customFormat="1" ht="6.9" customHeight="1">
      <c r="B30" s="40"/>
      <c r="C30" s="41"/>
      <c r="D30" s="67"/>
      <c r="E30" s="67"/>
      <c r="F30" s="67"/>
      <c r="G30" s="67"/>
      <c r="H30" s="67"/>
      <c r="I30" s="119"/>
      <c r="J30" s="67"/>
      <c r="K30" s="120"/>
    </row>
    <row r="31" spans="2:11" s="1" customFormat="1" ht="14.4" customHeight="1">
      <c r="B31" s="40"/>
      <c r="C31" s="41"/>
      <c r="D31" s="41"/>
      <c r="E31" s="41"/>
      <c r="F31" s="45" t="s">
        <v>43</v>
      </c>
      <c r="G31" s="41"/>
      <c r="H31" s="41"/>
      <c r="I31" s="123" t="s">
        <v>42</v>
      </c>
      <c r="J31" s="45" t="s">
        <v>44</v>
      </c>
      <c r="K31" s="44"/>
    </row>
    <row r="32" spans="2:11" s="1" customFormat="1" ht="14.4" customHeight="1">
      <c r="B32" s="40"/>
      <c r="C32" s="41"/>
      <c r="D32" s="48" t="s">
        <v>45</v>
      </c>
      <c r="E32" s="48" t="s">
        <v>46</v>
      </c>
      <c r="F32" s="124">
        <f>ROUND(SUM(BE89:BE215), 2)</f>
        <v>0</v>
      </c>
      <c r="G32" s="41"/>
      <c r="H32" s="41"/>
      <c r="I32" s="125">
        <v>0.21</v>
      </c>
      <c r="J32" s="124">
        <f>ROUND(ROUND((SUM(BE89:BE215)), 2)*I32, 2)</f>
        <v>0</v>
      </c>
      <c r="K32" s="44"/>
    </row>
    <row r="33" spans="2:11" s="1" customFormat="1" ht="14.4" customHeight="1">
      <c r="B33" s="40"/>
      <c r="C33" s="41"/>
      <c r="D33" s="41"/>
      <c r="E33" s="48" t="s">
        <v>47</v>
      </c>
      <c r="F33" s="124">
        <f>ROUND(SUM(BF89:BF215), 2)</f>
        <v>0</v>
      </c>
      <c r="G33" s="41"/>
      <c r="H33" s="41"/>
      <c r="I33" s="125">
        <v>0.15</v>
      </c>
      <c r="J33" s="124">
        <f>ROUND(ROUND((SUM(BF89:BF215)), 2)*I33, 2)</f>
        <v>0</v>
      </c>
      <c r="K33" s="44"/>
    </row>
    <row r="34" spans="2:11" s="1" customFormat="1" ht="14.4" hidden="1" customHeight="1">
      <c r="B34" s="40"/>
      <c r="C34" s="41"/>
      <c r="D34" s="41"/>
      <c r="E34" s="48" t="s">
        <v>48</v>
      </c>
      <c r="F34" s="124">
        <f>ROUND(SUM(BG89:BG215), 2)</f>
        <v>0</v>
      </c>
      <c r="G34" s="41"/>
      <c r="H34" s="41"/>
      <c r="I34" s="125">
        <v>0.21</v>
      </c>
      <c r="J34" s="124">
        <v>0</v>
      </c>
      <c r="K34" s="44"/>
    </row>
    <row r="35" spans="2:11" s="1" customFormat="1" ht="14.4" hidden="1" customHeight="1">
      <c r="B35" s="40"/>
      <c r="C35" s="41"/>
      <c r="D35" s="41"/>
      <c r="E35" s="48" t="s">
        <v>49</v>
      </c>
      <c r="F35" s="124">
        <f>ROUND(SUM(BH89:BH215), 2)</f>
        <v>0</v>
      </c>
      <c r="G35" s="41"/>
      <c r="H35" s="41"/>
      <c r="I35" s="125">
        <v>0.15</v>
      </c>
      <c r="J35" s="124">
        <v>0</v>
      </c>
      <c r="K35" s="44"/>
    </row>
    <row r="36" spans="2:11" s="1" customFormat="1" ht="14.4" hidden="1" customHeight="1">
      <c r="B36" s="40"/>
      <c r="C36" s="41"/>
      <c r="D36" s="41"/>
      <c r="E36" s="48" t="s">
        <v>50</v>
      </c>
      <c r="F36" s="124">
        <f>ROUND(SUM(BI89:BI215), 2)</f>
        <v>0</v>
      </c>
      <c r="G36" s="41"/>
      <c r="H36" s="41"/>
      <c r="I36" s="125">
        <v>0</v>
      </c>
      <c r="J36" s="124">
        <v>0</v>
      </c>
      <c r="K36" s="44"/>
    </row>
    <row r="37" spans="2:11" s="1" customFormat="1" ht="6.9" customHeight="1">
      <c r="B37" s="40"/>
      <c r="C37" s="41"/>
      <c r="D37" s="41"/>
      <c r="E37" s="41"/>
      <c r="F37" s="41"/>
      <c r="G37" s="41"/>
      <c r="H37" s="41"/>
      <c r="I37" s="112"/>
      <c r="J37" s="41"/>
      <c r="K37" s="44"/>
    </row>
    <row r="38" spans="2:11" s="1" customFormat="1" ht="25.35" customHeight="1">
      <c r="B38" s="40"/>
      <c r="C38" s="126"/>
      <c r="D38" s="127" t="s">
        <v>51</v>
      </c>
      <c r="E38" s="70"/>
      <c r="F38" s="70"/>
      <c r="G38" s="128" t="s">
        <v>52</v>
      </c>
      <c r="H38" s="129" t="s">
        <v>53</v>
      </c>
      <c r="I38" s="130"/>
      <c r="J38" s="131">
        <f>SUM(J29:J36)</f>
        <v>0</v>
      </c>
      <c r="K38" s="132"/>
    </row>
    <row r="39" spans="2:11" s="1" customFormat="1" ht="14.4" customHeight="1">
      <c r="B39" s="55"/>
      <c r="C39" s="56"/>
      <c r="D39" s="56"/>
      <c r="E39" s="56"/>
      <c r="F39" s="56"/>
      <c r="G39" s="56"/>
      <c r="H39" s="56"/>
      <c r="I39" s="133"/>
      <c r="J39" s="56"/>
      <c r="K39" s="57"/>
    </row>
    <row r="43" spans="2:11" s="1" customFormat="1" ht="6.9" customHeight="1">
      <c r="B43" s="58"/>
      <c r="C43" s="59"/>
      <c r="D43" s="59"/>
      <c r="E43" s="59"/>
      <c r="F43" s="59"/>
      <c r="G43" s="59"/>
      <c r="H43" s="59"/>
      <c r="I43" s="134"/>
      <c r="J43" s="59"/>
      <c r="K43" s="135"/>
    </row>
    <row r="44" spans="2:11" s="1" customFormat="1" ht="36.9" customHeight="1">
      <c r="B44" s="40"/>
      <c r="C44" s="29" t="s">
        <v>142</v>
      </c>
      <c r="D44" s="41"/>
      <c r="E44" s="41"/>
      <c r="F44" s="41"/>
      <c r="G44" s="41"/>
      <c r="H44" s="41"/>
      <c r="I44" s="112"/>
      <c r="J44" s="41"/>
      <c r="K44" s="44"/>
    </row>
    <row r="45" spans="2:11" s="1" customFormat="1" ht="6.9" customHeight="1">
      <c r="B45" s="40"/>
      <c r="C45" s="41"/>
      <c r="D45" s="41"/>
      <c r="E45" s="41"/>
      <c r="F45" s="41"/>
      <c r="G45" s="41"/>
      <c r="H45" s="41"/>
      <c r="I45" s="112"/>
      <c r="J45" s="41"/>
      <c r="K45" s="44"/>
    </row>
    <row r="46" spans="2:11" s="1" customFormat="1" ht="14.4" customHeight="1">
      <c r="B46" s="40"/>
      <c r="C46" s="36" t="s">
        <v>19</v>
      </c>
      <c r="D46" s="41"/>
      <c r="E46" s="41"/>
      <c r="F46" s="41"/>
      <c r="G46" s="41"/>
      <c r="H46" s="41"/>
      <c r="I46" s="112"/>
      <c r="J46" s="41"/>
      <c r="K46" s="44"/>
    </row>
    <row r="47" spans="2:11" s="1" customFormat="1" ht="22.5" customHeight="1">
      <c r="B47" s="40"/>
      <c r="C47" s="41"/>
      <c r="D47" s="41"/>
      <c r="E47" s="354" t="str">
        <f>E7</f>
        <v>Nová škola pro Psáry a Dolní Jirčany - I.část</v>
      </c>
      <c r="F47" s="360"/>
      <c r="G47" s="360"/>
      <c r="H47" s="360"/>
      <c r="I47" s="112"/>
      <c r="J47" s="41"/>
      <c r="K47" s="44"/>
    </row>
    <row r="48" spans="2:11" ht="13.2">
      <c r="B48" s="27"/>
      <c r="C48" s="36" t="s">
        <v>138</v>
      </c>
      <c r="D48" s="28"/>
      <c r="E48" s="28"/>
      <c r="F48" s="28"/>
      <c r="G48" s="28"/>
      <c r="H48" s="28"/>
      <c r="I48" s="111"/>
      <c r="J48" s="28"/>
      <c r="K48" s="30"/>
    </row>
    <row r="49" spans="2:47" s="1" customFormat="1" ht="22.5" customHeight="1">
      <c r="B49" s="40"/>
      <c r="C49" s="41"/>
      <c r="D49" s="41"/>
      <c r="E49" s="354" t="s">
        <v>230</v>
      </c>
      <c r="F49" s="355"/>
      <c r="G49" s="355"/>
      <c r="H49" s="355"/>
      <c r="I49" s="112"/>
      <c r="J49" s="41"/>
      <c r="K49" s="44"/>
    </row>
    <row r="50" spans="2:47" s="1" customFormat="1" ht="14.4" customHeight="1">
      <c r="B50" s="40"/>
      <c r="C50" s="36" t="s">
        <v>140</v>
      </c>
      <c r="D50" s="41"/>
      <c r="E50" s="41"/>
      <c r="F50" s="41"/>
      <c r="G50" s="41"/>
      <c r="H50" s="41"/>
      <c r="I50" s="112"/>
      <c r="J50" s="41"/>
      <c r="K50" s="44"/>
    </row>
    <row r="51" spans="2:47" s="1" customFormat="1" ht="23.25" customHeight="1">
      <c r="B51" s="40"/>
      <c r="C51" s="41"/>
      <c r="D51" s="41"/>
      <c r="E51" s="356" t="str">
        <f>E11</f>
        <v>IO 03-01a_1 - Přípojka plynu, areálový plynovod - I. část, přípojka plynu</v>
      </c>
      <c r="F51" s="355"/>
      <c r="G51" s="355"/>
      <c r="H51" s="355"/>
      <c r="I51" s="112"/>
      <c r="J51" s="41"/>
      <c r="K51" s="44"/>
    </row>
    <row r="52" spans="2:47" s="1" customFormat="1" ht="6.9" customHeight="1">
      <c r="B52" s="40"/>
      <c r="C52" s="41"/>
      <c r="D52" s="41"/>
      <c r="E52" s="41"/>
      <c r="F52" s="41"/>
      <c r="G52" s="41"/>
      <c r="H52" s="41"/>
      <c r="I52" s="112"/>
      <c r="J52" s="41"/>
      <c r="K52" s="44"/>
    </row>
    <row r="53" spans="2:47" s="1" customFormat="1" ht="18" customHeight="1">
      <c r="B53" s="40"/>
      <c r="C53" s="36" t="s">
        <v>23</v>
      </c>
      <c r="D53" s="41"/>
      <c r="E53" s="41"/>
      <c r="F53" s="34" t="str">
        <f>F14</f>
        <v>Obec Psáry, ul. Pražská</v>
      </c>
      <c r="G53" s="41"/>
      <c r="H53" s="41"/>
      <c r="I53" s="113" t="s">
        <v>25</v>
      </c>
      <c r="J53" s="114" t="str">
        <f>IF(J14="","",J14)</f>
        <v>6.3.2017</v>
      </c>
      <c r="K53" s="44"/>
    </row>
    <row r="54" spans="2:47" s="1" customFormat="1" ht="6.9" customHeight="1">
      <c r="B54" s="40"/>
      <c r="C54" s="41"/>
      <c r="D54" s="41"/>
      <c r="E54" s="41"/>
      <c r="F54" s="41"/>
      <c r="G54" s="41"/>
      <c r="H54" s="41"/>
      <c r="I54" s="112"/>
      <c r="J54" s="41"/>
      <c r="K54" s="44"/>
    </row>
    <row r="55" spans="2:47" s="1" customFormat="1" ht="13.2">
      <c r="B55" s="40"/>
      <c r="C55" s="36" t="s">
        <v>27</v>
      </c>
      <c r="D55" s="41"/>
      <c r="E55" s="41"/>
      <c r="F55" s="34" t="str">
        <f>E17</f>
        <v>Obec Psáry</v>
      </c>
      <c r="G55" s="41"/>
      <c r="H55" s="41"/>
      <c r="I55" s="113" t="s">
        <v>34</v>
      </c>
      <c r="J55" s="34" t="str">
        <f>E23</f>
        <v>PROJEKT CENTRUM NOVA s.r.o.</v>
      </c>
      <c r="K55" s="44"/>
    </row>
    <row r="56" spans="2:47" s="1" customFormat="1" ht="14.4" customHeight="1">
      <c r="B56" s="40"/>
      <c r="C56" s="36" t="s">
        <v>32</v>
      </c>
      <c r="D56" s="41"/>
      <c r="E56" s="41"/>
      <c r="F56" s="34" t="str">
        <f>IF(E20="","",E20)</f>
        <v/>
      </c>
      <c r="G56" s="41"/>
      <c r="H56" s="41"/>
      <c r="I56" s="112"/>
      <c r="J56" s="41"/>
      <c r="K56" s="44"/>
    </row>
    <row r="57" spans="2:47" s="1" customFormat="1" ht="10.35" customHeight="1">
      <c r="B57" s="40"/>
      <c r="C57" s="41"/>
      <c r="D57" s="41"/>
      <c r="E57" s="41"/>
      <c r="F57" s="41"/>
      <c r="G57" s="41"/>
      <c r="H57" s="41"/>
      <c r="I57" s="112"/>
      <c r="J57" s="41"/>
      <c r="K57" s="44"/>
    </row>
    <row r="58" spans="2:47" s="1" customFormat="1" ht="29.25" customHeight="1">
      <c r="B58" s="40"/>
      <c r="C58" s="136" t="s">
        <v>143</v>
      </c>
      <c r="D58" s="126"/>
      <c r="E58" s="126"/>
      <c r="F58" s="126"/>
      <c r="G58" s="126"/>
      <c r="H58" s="126"/>
      <c r="I58" s="137"/>
      <c r="J58" s="138" t="s">
        <v>144</v>
      </c>
      <c r="K58" s="139"/>
    </row>
    <row r="59" spans="2:47" s="1" customFormat="1" ht="10.35" customHeight="1">
      <c r="B59" s="40"/>
      <c r="C59" s="41"/>
      <c r="D59" s="41"/>
      <c r="E59" s="41"/>
      <c r="F59" s="41"/>
      <c r="G59" s="41"/>
      <c r="H59" s="41"/>
      <c r="I59" s="112"/>
      <c r="J59" s="41"/>
      <c r="K59" s="44"/>
    </row>
    <row r="60" spans="2:47" s="1" customFormat="1" ht="29.25" customHeight="1">
      <c r="B60" s="40"/>
      <c r="C60" s="140" t="s">
        <v>145</v>
      </c>
      <c r="D60" s="41"/>
      <c r="E60" s="41"/>
      <c r="F60" s="41"/>
      <c r="G60" s="41"/>
      <c r="H60" s="41"/>
      <c r="I60" s="112"/>
      <c r="J60" s="122">
        <f>J89</f>
        <v>0</v>
      </c>
      <c r="K60" s="44"/>
      <c r="AU60" s="23" t="s">
        <v>146</v>
      </c>
    </row>
    <row r="61" spans="2:47" s="8" customFormat="1" ht="24.9" customHeight="1">
      <c r="B61" s="141"/>
      <c r="C61" s="142"/>
      <c r="D61" s="143" t="s">
        <v>233</v>
      </c>
      <c r="E61" s="144"/>
      <c r="F61" s="144"/>
      <c r="G61" s="144"/>
      <c r="H61" s="144"/>
      <c r="I61" s="145"/>
      <c r="J61" s="146">
        <f>J90</f>
        <v>0</v>
      </c>
      <c r="K61" s="147"/>
    </row>
    <row r="62" spans="2:47" s="9" customFormat="1" ht="19.95" customHeight="1">
      <c r="B62" s="148"/>
      <c r="C62" s="149"/>
      <c r="D62" s="150" t="s">
        <v>234</v>
      </c>
      <c r="E62" s="151"/>
      <c r="F62" s="151"/>
      <c r="G62" s="151"/>
      <c r="H62" s="151"/>
      <c r="I62" s="152"/>
      <c r="J62" s="153">
        <f>J91</f>
        <v>0</v>
      </c>
      <c r="K62" s="154"/>
    </row>
    <row r="63" spans="2:47" s="9" customFormat="1" ht="19.95" customHeight="1">
      <c r="B63" s="148"/>
      <c r="C63" s="149"/>
      <c r="D63" s="150" t="s">
        <v>235</v>
      </c>
      <c r="E63" s="151"/>
      <c r="F63" s="151"/>
      <c r="G63" s="151"/>
      <c r="H63" s="151"/>
      <c r="I63" s="152"/>
      <c r="J63" s="153">
        <f>J155</f>
        <v>0</v>
      </c>
      <c r="K63" s="154"/>
    </row>
    <row r="64" spans="2:47" s="9" customFormat="1" ht="19.95" customHeight="1">
      <c r="B64" s="148"/>
      <c r="C64" s="149"/>
      <c r="D64" s="150" t="s">
        <v>236</v>
      </c>
      <c r="E64" s="151"/>
      <c r="F64" s="151"/>
      <c r="G64" s="151"/>
      <c r="H64" s="151"/>
      <c r="I64" s="152"/>
      <c r="J64" s="153">
        <f>J159</f>
        <v>0</v>
      </c>
      <c r="K64" s="154"/>
    </row>
    <row r="65" spans="2:12" s="9" customFormat="1" ht="19.95" customHeight="1">
      <c r="B65" s="148"/>
      <c r="C65" s="149"/>
      <c r="D65" s="150" t="s">
        <v>237</v>
      </c>
      <c r="E65" s="151"/>
      <c r="F65" s="151"/>
      <c r="G65" s="151"/>
      <c r="H65" s="151"/>
      <c r="I65" s="152"/>
      <c r="J65" s="153">
        <f>J168</f>
        <v>0</v>
      </c>
      <c r="K65" s="154"/>
    </row>
    <row r="66" spans="2:12" s="8" customFormat="1" ht="24.9" customHeight="1">
      <c r="B66" s="141"/>
      <c r="C66" s="142"/>
      <c r="D66" s="143" t="s">
        <v>238</v>
      </c>
      <c r="E66" s="144"/>
      <c r="F66" s="144"/>
      <c r="G66" s="144"/>
      <c r="H66" s="144"/>
      <c r="I66" s="145"/>
      <c r="J66" s="146">
        <f>J172</f>
        <v>0</v>
      </c>
      <c r="K66" s="147"/>
    </row>
    <row r="67" spans="2:12" s="9" customFormat="1" ht="19.95" customHeight="1">
      <c r="B67" s="148"/>
      <c r="C67" s="149"/>
      <c r="D67" s="150" t="s">
        <v>239</v>
      </c>
      <c r="E67" s="151"/>
      <c r="F67" s="151"/>
      <c r="G67" s="151"/>
      <c r="H67" s="151"/>
      <c r="I67" s="152"/>
      <c r="J67" s="153">
        <f>J173</f>
        <v>0</v>
      </c>
      <c r="K67" s="154"/>
    </row>
    <row r="68" spans="2:12" s="1" customFormat="1" ht="21.75" customHeight="1">
      <c r="B68" s="40"/>
      <c r="C68" s="41"/>
      <c r="D68" s="41"/>
      <c r="E68" s="41"/>
      <c r="F68" s="41"/>
      <c r="G68" s="41"/>
      <c r="H68" s="41"/>
      <c r="I68" s="112"/>
      <c r="J68" s="41"/>
      <c r="K68" s="44"/>
    </row>
    <row r="69" spans="2:12" s="1" customFormat="1" ht="6.9" customHeight="1">
      <c r="B69" s="55"/>
      <c r="C69" s="56"/>
      <c r="D69" s="56"/>
      <c r="E69" s="56"/>
      <c r="F69" s="56"/>
      <c r="G69" s="56"/>
      <c r="H69" s="56"/>
      <c r="I69" s="133"/>
      <c r="J69" s="56"/>
      <c r="K69" s="57"/>
    </row>
    <row r="73" spans="2:12" s="1" customFormat="1" ht="6.9" customHeight="1">
      <c r="B73" s="58"/>
      <c r="C73" s="59"/>
      <c r="D73" s="59"/>
      <c r="E73" s="59"/>
      <c r="F73" s="59"/>
      <c r="G73" s="59"/>
      <c r="H73" s="59"/>
      <c r="I73" s="134"/>
      <c r="J73" s="59"/>
      <c r="K73" s="59"/>
      <c r="L73" s="40"/>
    </row>
    <row r="74" spans="2:12" s="1" customFormat="1" ht="36.9" customHeight="1">
      <c r="B74" s="40"/>
      <c r="C74" s="60" t="s">
        <v>149</v>
      </c>
      <c r="L74" s="40"/>
    </row>
    <row r="75" spans="2:12" s="1" customFormat="1" ht="6.9" customHeight="1">
      <c r="B75" s="40"/>
      <c r="L75" s="40"/>
    </row>
    <row r="76" spans="2:12" s="1" customFormat="1" ht="14.4" customHeight="1">
      <c r="B76" s="40"/>
      <c r="C76" s="62" t="s">
        <v>19</v>
      </c>
      <c r="L76" s="40"/>
    </row>
    <row r="77" spans="2:12" s="1" customFormat="1" ht="22.5" customHeight="1">
      <c r="B77" s="40"/>
      <c r="E77" s="357" t="str">
        <f>E7</f>
        <v>Nová škola pro Psáry a Dolní Jirčany - I.část</v>
      </c>
      <c r="F77" s="358"/>
      <c r="G77" s="358"/>
      <c r="H77" s="358"/>
      <c r="L77" s="40"/>
    </row>
    <row r="78" spans="2:12" ht="13.2">
      <c r="B78" s="27"/>
      <c r="C78" s="62" t="s">
        <v>138</v>
      </c>
      <c r="L78" s="27"/>
    </row>
    <row r="79" spans="2:12" s="1" customFormat="1" ht="22.5" customHeight="1">
      <c r="B79" s="40"/>
      <c r="E79" s="357" t="s">
        <v>230</v>
      </c>
      <c r="F79" s="359"/>
      <c r="G79" s="359"/>
      <c r="H79" s="359"/>
      <c r="L79" s="40"/>
    </row>
    <row r="80" spans="2:12" s="1" customFormat="1" ht="14.4" customHeight="1">
      <c r="B80" s="40"/>
      <c r="C80" s="62" t="s">
        <v>140</v>
      </c>
      <c r="L80" s="40"/>
    </row>
    <row r="81" spans="2:65" s="1" customFormat="1" ht="23.25" customHeight="1">
      <c r="B81" s="40"/>
      <c r="E81" s="323" t="str">
        <f>E11</f>
        <v>IO 03-01a_1 - Přípojka plynu, areálový plynovod - I. část, přípojka plynu</v>
      </c>
      <c r="F81" s="359"/>
      <c r="G81" s="359"/>
      <c r="H81" s="359"/>
      <c r="L81" s="40"/>
    </row>
    <row r="82" spans="2:65" s="1" customFormat="1" ht="6.9" customHeight="1">
      <c r="B82" s="40"/>
      <c r="L82" s="40"/>
    </row>
    <row r="83" spans="2:65" s="1" customFormat="1" ht="18" customHeight="1">
      <c r="B83" s="40"/>
      <c r="C83" s="62" t="s">
        <v>23</v>
      </c>
      <c r="F83" s="155" t="str">
        <f>F14</f>
        <v>Obec Psáry, ul. Pražská</v>
      </c>
      <c r="I83" s="156" t="s">
        <v>25</v>
      </c>
      <c r="J83" s="66" t="str">
        <f>IF(J14="","",J14)</f>
        <v>6.3.2017</v>
      </c>
      <c r="L83" s="40"/>
    </row>
    <row r="84" spans="2:65" s="1" customFormat="1" ht="6.9" customHeight="1">
      <c r="B84" s="40"/>
      <c r="L84" s="40"/>
    </row>
    <row r="85" spans="2:65" s="1" customFormat="1" ht="13.2">
      <c r="B85" s="40"/>
      <c r="C85" s="62" t="s">
        <v>27</v>
      </c>
      <c r="F85" s="155" t="str">
        <f>E17</f>
        <v>Obec Psáry</v>
      </c>
      <c r="I85" s="156" t="s">
        <v>34</v>
      </c>
      <c r="J85" s="155" t="str">
        <f>E23</f>
        <v>PROJEKT CENTRUM NOVA s.r.o.</v>
      </c>
      <c r="L85" s="40"/>
    </row>
    <row r="86" spans="2:65" s="1" customFormat="1" ht="14.4" customHeight="1">
      <c r="B86" s="40"/>
      <c r="C86" s="62" t="s">
        <v>32</v>
      </c>
      <c r="F86" s="155" t="str">
        <f>IF(E20="","",E20)</f>
        <v/>
      </c>
      <c r="L86" s="40"/>
    </row>
    <row r="87" spans="2:65" s="1" customFormat="1" ht="10.35" customHeight="1">
      <c r="B87" s="40"/>
      <c r="L87" s="40"/>
    </row>
    <row r="88" spans="2:65" s="10" customFormat="1" ht="29.25" customHeight="1">
      <c r="B88" s="157"/>
      <c r="C88" s="158" t="s">
        <v>150</v>
      </c>
      <c r="D88" s="159" t="s">
        <v>60</v>
      </c>
      <c r="E88" s="159" t="s">
        <v>56</v>
      </c>
      <c r="F88" s="159" t="s">
        <v>151</v>
      </c>
      <c r="G88" s="159" t="s">
        <v>152</v>
      </c>
      <c r="H88" s="159" t="s">
        <v>153</v>
      </c>
      <c r="I88" s="160" t="s">
        <v>154</v>
      </c>
      <c r="J88" s="159" t="s">
        <v>144</v>
      </c>
      <c r="K88" s="161" t="s">
        <v>155</v>
      </c>
      <c r="L88" s="157"/>
      <c r="M88" s="72" t="s">
        <v>156</v>
      </c>
      <c r="N88" s="73" t="s">
        <v>45</v>
      </c>
      <c r="O88" s="73" t="s">
        <v>157</v>
      </c>
      <c r="P88" s="73" t="s">
        <v>158</v>
      </c>
      <c r="Q88" s="73" t="s">
        <v>159</v>
      </c>
      <c r="R88" s="73" t="s">
        <v>160</v>
      </c>
      <c r="S88" s="73" t="s">
        <v>161</v>
      </c>
      <c r="T88" s="74" t="s">
        <v>162</v>
      </c>
    </row>
    <row r="89" spans="2:65" s="1" customFormat="1" ht="29.25" customHeight="1">
      <c r="B89" s="40"/>
      <c r="C89" s="76" t="s">
        <v>145</v>
      </c>
      <c r="J89" s="162">
        <f>BK89</f>
        <v>0</v>
      </c>
      <c r="L89" s="40"/>
      <c r="M89" s="75"/>
      <c r="N89" s="67"/>
      <c r="O89" s="67"/>
      <c r="P89" s="163">
        <f>P90+P172</f>
        <v>0</v>
      </c>
      <c r="Q89" s="67"/>
      <c r="R89" s="163">
        <f>R90+R172</f>
        <v>12.003599999999999</v>
      </c>
      <c r="S89" s="67"/>
      <c r="T89" s="164">
        <f>T90+T172</f>
        <v>0</v>
      </c>
      <c r="AT89" s="23" t="s">
        <v>74</v>
      </c>
      <c r="AU89" s="23" t="s">
        <v>146</v>
      </c>
      <c r="BK89" s="165">
        <f>BK90+BK172</f>
        <v>0</v>
      </c>
    </row>
    <row r="90" spans="2:65" s="11" customFormat="1" ht="37.35" customHeight="1">
      <c r="B90" s="166"/>
      <c r="D90" s="167" t="s">
        <v>74</v>
      </c>
      <c r="E90" s="168" t="s">
        <v>240</v>
      </c>
      <c r="F90" s="168" t="s">
        <v>241</v>
      </c>
      <c r="I90" s="169"/>
      <c r="J90" s="170">
        <f>BK90</f>
        <v>0</v>
      </c>
      <c r="L90" s="166"/>
      <c r="M90" s="171"/>
      <c r="N90" s="172"/>
      <c r="O90" s="172"/>
      <c r="P90" s="173">
        <f>P91+P155+P159+P168</f>
        <v>0</v>
      </c>
      <c r="Q90" s="172"/>
      <c r="R90" s="173">
        <f>R91+R155+R159+R168</f>
        <v>9.4543999999999997</v>
      </c>
      <c r="S90" s="172"/>
      <c r="T90" s="174">
        <f>T91+T155+T159+T168</f>
        <v>0</v>
      </c>
      <c r="AR90" s="167" t="s">
        <v>82</v>
      </c>
      <c r="AT90" s="175" t="s">
        <v>74</v>
      </c>
      <c r="AU90" s="175" t="s">
        <v>75</v>
      </c>
      <c r="AY90" s="167" t="s">
        <v>166</v>
      </c>
      <c r="BK90" s="176">
        <f>BK91+BK155+BK159+BK168</f>
        <v>0</v>
      </c>
    </row>
    <row r="91" spans="2:65" s="11" customFormat="1" ht="19.95" customHeight="1">
      <c r="B91" s="166"/>
      <c r="D91" s="177" t="s">
        <v>74</v>
      </c>
      <c r="E91" s="178" t="s">
        <v>82</v>
      </c>
      <c r="F91" s="178" t="s">
        <v>242</v>
      </c>
      <c r="I91" s="169"/>
      <c r="J91" s="179">
        <f>BK91</f>
        <v>0</v>
      </c>
      <c r="L91" s="166"/>
      <c r="M91" s="171"/>
      <c r="N91" s="172"/>
      <c r="O91" s="172"/>
      <c r="P91" s="173">
        <f>SUM(P92:P154)</f>
        <v>0</v>
      </c>
      <c r="Q91" s="172"/>
      <c r="R91" s="173">
        <f>SUM(R92:R154)</f>
        <v>9.4475800000000003</v>
      </c>
      <c r="S91" s="172"/>
      <c r="T91" s="174">
        <f>SUM(T92:T154)</f>
        <v>0</v>
      </c>
      <c r="AR91" s="167" t="s">
        <v>82</v>
      </c>
      <c r="AT91" s="175" t="s">
        <v>74</v>
      </c>
      <c r="AU91" s="175" t="s">
        <v>82</v>
      </c>
      <c r="AY91" s="167" t="s">
        <v>166</v>
      </c>
      <c r="BK91" s="176">
        <f>SUM(BK92:BK154)</f>
        <v>0</v>
      </c>
    </row>
    <row r="92" spans="2:65" s="1" customFormat="1" ht="22.5" customHeight="1">
      <c r="B92" s="180"/>
      <c r="C92" s="181" t="s">
        <v>82</v>
      </c>
      <c r="D92" s="181" t="s">
        <v>169</v>
      </c>
      <c r="E92" s="182" t="s">
        <v>243</v>
      </c>
      <c r="F92" s="183" t="s">
        <v>244</v>
      </c>
      <c r="G92" s="184" t="s">
        <v>245</v>
      </c>
      <c r="H92" s="185">
        <v>1</v>
      </c>
      <c r="I92" s="186"/>
      <c r="J92" s="187">
        <f>ROUND(I92*H92,2)</f>
        <v>0</v>
      </c>
      <c r="K92" s="183" t="s">
        <v>246</v>
      </c>
      <c r="L92" s="40"/>
      <c r="M92" s="188" t="s">
        <v>5</v>
      </c>
      <c r="N92" s="189" t="s">
        <v>46</v>
      </c>
      <c r="O92" s="41"/>
      <c r="P92" s="190">
        <f>O92*H92</f>
        <v>0</v>
      </c>
      <c r="Q92" s="190">
        <v>1.068E-2</v>
      </c>
      <c r="R92" s="190">
        <f>Q92*H92</f>
        <v>1.068E-2</v>
      </c>
      <c r="S92" s="190">
        <v>0</v>
      </c>
      <c r="T92" s="191">
        <f>S92*H92</f>
        <v>0</v>
      </c>
      <c r="AR92" s="23" t="s">
        <v>165</v>
      </c>
      <c r="AT92" s="23" t="s">
        <v>169</v>
      </c>
      <c r="AU92" s="23" t="s">
        <v>84</v>
      </c>
      <c r="AY92" s="23" t="s">
        <v>166</v>
      </c>
      <c r="BE92" s="192">
        <f>IF(N92="základní",J92,0)</f>
        <v>0</v>
      </c>
      <c r="BF92" s="192">
        <f>IF(N92="snížená",J92,0)</f>
        <v>0</v>
      </c>
      <c r="BG92" s="192">
        <f>IF(N92="zákl. přenesená",J92,0)</f>
        <v>0</v>
      </c>
      <c r="BH92" s="192">
        <f>IF(N92="sníž. přenesená",J92,0)</f>
        <v>0</v>
      </c>
      <c r="BI92" s="192">
        <f>IF(N92="nulová",J92,0)</f>
        <v>0</v>
      </c>
      <c r="BJ92" s="23" t="s">
        <v>82</v>
      </c>
      <c r="BK92" s="192">
        <f>ROUND(I92*H92,2)</f>
        <v>0</v>
      </c>
      <c r="BL92" s="23" t="s">
        <v>165</v>
      </c>
      <c r="BM92" s="23" t="s">
        <v>247</v>
      </c>
    </row>
    <row r="93" spans="2:65" s="1" customFormat="1" ht="60">
      <c r="B93" s="40"/>
      <c r="D93" s="193" t="s">
        <v>174</v>
      </c>
      <c r="F93" s="194" t="s">
        <v>248</v>
      </c>
      <c r="I93" s="195"/>
      <c r="L93" s="40"/>
      <c r="M93" s="196"/>
      <c r="N93" s="41"/>
      <c r="O93" s="41"/>
      <c r="P93" s="41"/>
      <c r="Q93" s="41"/>
      <c r="R93" s="41"/>
      <c r="S93" s="41"/>
      <c r="T93" s="69"/>
      <c r="AT93" s="23" t="s">
        <v>174</v>
      </c>
      <c r="AU93" s="23" t="s">
        <v>84</v>
      </c>
    </row>
    <row r="94" spans="2:65" s="1" customFormat="1" ht="22.5" customHeight="1">
      <c r="B94" s="180"/>
      <c r="C94" s="181" t="s">
        <v>84</v>
      </c>
      <c r="D94" s="181" t="s">
        <v>169</v>
      </c>
      <c r="E94" s="182" t="s">
        <v>249</v>
      </c>
      <c r="F94" s="183" t="s">
        <v>250</v>
      </c>
      <c r="G94" s="184" t="s">
        <v>245</v>
      </c>
      <c r="H94" s="185">
        <v>1</v>
      </c>
      <c r="I94" s="186"/>
      <c r="J94" s="187">
        <f>ROUND(I94*H94,2)</f>
        <v>0</v>
      </c>
      <c r="K94" s="183" t="s">
        <v>246</v>
      </c>
      <c r="L94" s="40"/>
      <c r="M94" s="188" t="s">
        <v>5</v>
      </c>
      <c r="N94" s="189" t="s">
        <v>46</v>
      </c>
      <c r="O94" s="41"/>
      <c r="P94" s="190">
        <f>O94*H94</f>
        <v>0</v>
      </c>
      <c r="Q94" s="190">
        <v>3.6900000000000002E-2</v>
      </c>
      <c r="R94" s="190">
        <f>Q94*H94</f>
        <v>3.6900000000000002E-2</v>
      </c>
      <c r="S94" s="190">
        <v>0</v>
      </c>
      <c r="T94" s="191">
        <f>S94*H94</f>
        <v>0</v>
      </c>
      <c r="AR94" s="23" t="s">
        <v>165</v>
      </c>
      <c r="AT94" s="23" t="s">
        <v>169</v>
      </c>
      <c r="AU94" s="23" t="s">
        <v>84</v>
      </c>
      <c r="AY94" s="23" t="s">
        <v>166</v>
      </c>
      <c r="BE94" s="192">
        <f>IF(N94="základní",J94,0)</f>
        <v>0</v>
      </c>
      <c r="BF94" s="192">
        <f>IF(N94="snížená",J94,0)</f>
        <v>0</v>
      </c>
      <c r="BG94" s="192">
        <f>IF(N94="zákl. přenesená",J94,0)</f>
        <v>0</v>
      </c>
      <c r="BH94" s="192">
        <f>IF(N94="sníž. přenesená",J94,0)</f>
        <v>0</v>
      </c>
      <c r="BI94" s="192">
        <f>IF(N94="nulová",J94,0)</f>
        <v>0</v>
      </c>
      <c r="BJ94" s="23" t="s">
        <v>82</v>
      </c>
      <c r="BK94" s="192">
        <f>ROUND(I94*H94,2)</f>
        <v>0</v>
      </c>
      <c r="BL94" s="23" t="s">
        <v>165</v>
      </c>
      <c r="BM94" s="23" t="s">
        <v>251</v>
      </c>
    </row>
    <row r="95" spans="2:65" s="1" customFormat="1" ht="48">
      <c r="B95" s="40"/>
      <c r="D95" s="193" t="s">
        <v>174</v>
      </c>
      <c r="F95" s="194" t="s">
        <v>252</v>
      </c>
      <c r="I95" s="195"/>
      <c r="L95" s="40"/>
      <c r="M95" s="196"/>
      <c r="N95" s="41"/>
      <c r="O95" s="41"/>
      <c r="P95" s="41"/>
      <c r="Q95" s="41"/>
      <c r="R95" s="41"/>
      <c r="S95" s="41"/>
      <c r="T95" s="69"/>
      <c r="AT95" s="23" t="s">
        <v>174</v>
      </c>
      <c r="AU95" s="23" t="s">
        <v>84</v>
      </c>
    </row>
    <row r="96" spans="2:65" s="1" customFormat="1" ht="22.5" customHeight="1">
      <c r="B96" s="180"/>
      <c r="C96" s="181" t="s">
        <v>180</v>
      </c>
      <c r="D96" s="181" t="s">
        <v>169</v>
      </c>
      <c r="E96" s="182" t="s">
        <v>253</v>
      </c>
      <c r="F96" s="183" t="s">
        <v>254</v>
      </c>
      <c r="G96" s="184" t="s">
        <v>255</v>
      </c>
      <c r="H96" s="185">
        <v>1.8</v>
      </c>
      <c r="I96" s="186"/>
      <c r="J96" s="187">
        <f>ROUND(I96*H96,2)</f>
        <v>0</v>
      </c>
      <c r="K96" s="183" t="s">
        <v>246</v>
      </c>
      <c r="L96" s="40"/>
      <c r="M96" s="188" t="s">
        <v>5</v>
      </c>
      <c r="N96" s="189" t="s">
        <v>46</v>
      </c>
      <c r="O96" s="41"/>
      <c r="P96" s="190">
        <f>O96*H96</f>
        <v>0</v>
      </c>
      <c r="Q96" s="190">
        <v>0</v>
      </c>
      <c r="R96" s="190">
        <f>Q96*H96</f>
        <v>0</v>
      </c>
      <c r="S96" s="190">
        <v>0</v>
      </c>
      <c r="T96" s="191">
        <f>S96*H96</f>
        <v>0</v>
      </c>
      <c r="AR96" s="23" t="s">
        <v>165</v>
      </c>
      <c r="AT96" s="23" t="s">
        <v>169</v>
      </c>
      <c r="AU96" s="23" t="s">
        <v>84</v>
      </c>
      <c r="AY96" s="23" t="s">
        <v>166</v>
      </c>
      <c r="BE96" s="192">
        <f>IF(N96="základní",J96,0)</f>
        <v>0</v>
      </c>
      <c r="BF96" s="192">
        <f>IF(N96="snížená",J96,0)</f>
        <v>0</v>
      </c>
      <c r="BG96" s="192">
        <f>IF(N96="zákl. přenesená",J96,0)</f>
        <v>0</v>
      </c>
      <c r="BH96" s="192">
        <f>IF(N96="sníž. přenesená",J96,0)</f>
        <v>0</v>
      </c>
      <c r="BI96" s="192">
        <f>IF(N96="nulová",J96,0)</f>
        <v>0</v>
      </c>
      <c r="BJ96" s="23" t="s">
        <v>82</v>
      </c>
      <c r="BK96" s="192">
        <f>ROUND(I96*H96,2)</f>
        <v>0</v>
      </c>
      <c r="BL96" s="23" t="s">
        <v>165</v>
      </c>
      <c r="BM96" s="23" t="s">
        <v>256</v>
      </c>
    </row>
    <row r="97" spans="2:65" s="1" customFormat="1" ht="24">
      <c r="B97" s="40"/>
      <c r="D97" s="197" t="s">
        <v>174</v>
      </c>
      <c r="F97" s="198" t="s">
        <v>257</v>
      </c>
      <c r="I97" s="195"/>
      <c r="L97" s="40"/>
      <c r="M97" s="196"/>
      <c r="N97" s="41"/>
      <c r="O97" s="41"/>
      <c r="P97" s="41"/>
      <c r="Q97" s="41"/>
      <c r="R97" s="41"/>
      <c r="S97" s="41"/>
      <c r="T97" s="69"/>
      <c r="AT97" s="23" t="s">
        <v>174</v>
      </c>
      <c r="AU97" s="23" t="s">
        <v>84</v>
      </c>
    </row>
    <row r="98" spans="2:65" s="12" customFormat="1">
      <c r="B98" s="202"/>
      <c r="D98" s="193" t="s">
        <v>258</v>
      </c>
      <c r="E98" s="203" t="s">
        <v>5</v>
      </c>
      <c r="F98" s="204" t="s">
        <v>259</v>
      </c>
      <c r="H98" s="205">
        <v>1.8</v>
      </c>
      <c r="I98" s="206"/>
      <c r="L98" s="202"/>
      <c r="M98" s="207"/>
      <c r="N98" s="208"/>
      <c r="O98" s="208"/>
      <c r="P98" s="208"/>
      <c r="Q98" s="208"/>
      <c r="R98" s="208"/>
      <c r="S98" s="208"/>
      <c r="T98" s="209"/>
      <c r="AT98" s="210" t="s">
        <v>258</v>
      </c>
      <c r="AU98" s="210" t="s">
        <v>84</v>
      </c>
      <c r="AV98" s="12" t="s">
        <v>84</v>
      </c>
      <c r="AW98" s="12" t="s">
        <v>38</v>
      </c>
      <c r="AX98" s="12" t="s">
        <v>82</v>
      </c>
      <c r="AY98" s="210" t="s">
        <v>166</v>
      </c>
    </row>
    <row r="99" spans="2:65" s="1" customFormat="1" ht="22.5" customHeight="1">
      <c r="B99" s="180"/>
      <c r="C99" s="181" t="s">
        <v>165</v>
      </c>
      <c r="D99" s="181" t="s">
        <v>169</v>
      </c>
      <c r="E99" s="182" t="s">
        <v>260</v>
      </c>
      <c r="F99" s="183" t="s">
        <v>261</v>
      </c>
      <c r="G99" s="184" t="s">
        <v>255</v>
      </c>
      <c r="H99" s="185">
        <v>4.8899999999999997</v>
      </c>
      <c r="I99" s="186"/>
      <c r="J99" s="187">
        <f>ROUND(I99*H99,2)</f>
        <v>0</v>
      </c>
      <c r="K99" s="183" t="s">
        <v>246</v>
      </c>
      <c r="L99" s="40"/>
      <c r="M99" s="188" t="s">
        <v>5</v>
      </c>
      <c r="N99" s="189" t="s">
        <v>46</v>
      </c>
      <c r="O99" s="41"/>
      <c r="P99" s="190">
        <f>O99*H99</f>
        <v>0</v>
      </c>
      <c r="Q99" s="190">
        <v>0</v>
      </c>
      <c r="R99" s="190">
        <f>Q99*H99</f>
        <v>0</v>
      </c>
      <c r="S99" s="190">
        <v>0</v>
      </c>
      <c r="T99" s="191">
        <f>S99*H99</f>
        <v>0</v>
      </c>
      <c r="AR99" s="23" t="s">
        <v>165</v>
      </c>
      <c r="AT99" s="23" t="s">
        <v>169</v>
      </c>
      <c r="AU99" s="23" t="s">
        <v>84</v>
      </c>
      <c r="AY99" s="23" t="s">
        <v>166</v>
      </c>
      <c r="BE99" s="192">
        <f>IF(N99="základní",J99,0)</f>
        <v>0</v>
      </c>
      <c r="BF99" s="192">
        <f>IF(N99="snížená",J99,0)</f>
        <v>0</v>
      </c>
      <c r="BG99" s="192">
        <f>IF(N99="zákl. přenesená",J99,0)</f>
        <v>0</v>
      </c>
      <c r="BH99" s="192">
        <f>IF(N99="sníž. přenesená",J99,0)</f>
        <v>0</v>
      </c>
      <c r="BI99" s="192">
        <f>IF(N99="nulová",J99,0)</f>
        <v>0</v>
      </c>
      <c r="BJ99" s="23" t="s">
        <v>82</v>
      </c>
      <c r="BK99" s="192">
        <f>ROUND(I99*H99,2)</f>
        <v>0</v>
      </c>
      <c r="BL99" s="23" t="s">
        <v>165</v>
      </c>
      <c r="BM99" s="23" t="s">
        <v>262</v>
      </c>
    </row>
    <row r="100" spans="2:65" s="1" customFormat="1" ht="24">
      <c r="B100" s="40"/>
      <c r="D100" s="197" t="s">
        <v>174</v>
      </c>
      <c r="F100" s="198" t="s">
        <v>263</v>
      </c>
      <c r="I100" s="195"/>
      <c r="L100" s="40"/>
      <c r="M100" s="196"/>
      <c r="N100" s="41"/>
      <c r="O100" s="41"/>
      <c r="P100" s="41"/>
      <c r="Q100" s="41"/>
      <c r="R100" s="41"/>
      <c r="S100" s="41"/>
      <c r="T100" s="69"/>
      <c r="AT100" s="23" t="s">
        <v>174</v>
      </c>
      <c r="AU100" s="23" t="s">
        <v>84</v>
      </c>
    </row>
    <row r="101" spans="2:65" s="12" customFormat="1">
      <c r="B101" s="202"/>
      <c r="D101" s="197" t="s">
        <v>258</v>
      </c>
      <c r="E101" s="210" t="s">
        <v>5</v>
      </c>
      <c r="F101" s="211" t="s">
        <v>264</v>
      </c>
      <c r="H101" s="212">
        <v>16.3</v>
      </c>
      <c r="I101" s="206"/>
      <c r="L101" s="202"/>
      <c r="M101" s="207"/>
      <c r="N101" s="208"/>
      <c r="O101" s="208"/>
      <c r="P101" s="208"/>
      <c r="Q101" s="208"/>
      <c r="R101" s="208"/>
      <c r="S101" s="208"/>
      <c r="T101" s="209"/>
      <c r="AT101" s="210" t="s">
        <v>258</v>
      </c>
      <c r="AU101" s="210" t="s">
        <v>84</v>
      </c>
      <c r="AV101" s="12" t="s">
        <v>84</v>
      </c>
      <c r="AW101" s="12" t="s">
        <v>38</v>
      </c>
      <c r="AX101" s="12" t="s">
        <v>82</v>
      </c>
      <c r="AY101" s="210" t="s">
        <v>166</v>
      </c>
    </row>
    <row r="102" spans="2:65" s="12" customFormat="1">
      <c r="B102" s="202"/>
      <c r="D102" s="193" t="s">
        <v>258</v>
      </c>
      <c r="F102" s="204" t="s">
        <v>265</v>
      </c>
      <c r="H102" s="205">
        <v>4.8899999999999997</v>
      </c>
      <c r="I102" s="206"/>
      <c r="L102" s="202"/>
      <c r="M102" s="207"/>
      <c r="N102" s="208"/>
      <c r="O102" s="208"/>
      <c r="P102" s="208"/>
      <c r="Q102" s="208"/>
      <c r="R102" s="208"/>
      <c r="S102" s="208"/>
      <c r="T102" s="209"/>
      <c r="AT102" s="210" t="s">
        <v>258</v>
      </c>
      <c r="AU102" s="210" t="s">
        <v>84</v>
      </c>
      <c r="AV102" s="12" t="s">
        <v>84</v>
      </c>
      <c r="AW102" s="12" t="s">
        <v>6</v>
      </c>
      <c r="AX102" s="12" t="s">
        <v>82</v>
      </c>
      <c r="AY102" s="210" t="s">
        <v>166</v>
      </c>
    </row>
    <row r="103" spans="2:65" s="1" customFormat="1" ht="31.5" customHeight="1">
      <c r="B103" s="180"/>
      <c r="C103" s="181" t="s">
        <v>189</v>
      </c>
      <c r="D103" s="181" t="s">
        <v>169</v>
      </c>
      <c r="E103" s="182" t="s">
        <v>266</v>
      </c>
      <c r="F103" s="183" t="s">
        <v>267</v>
      </c>
      <c r="G103" s="184" t="s">
        <v>255</v>
      </c>
      <c r="H103" s="185">
        <v>1.35</v>
      </c>
      <c r="I103" s="186"/>
      <c r="J103" s="187">
        <f>ROUND(I103*H103,2)</f>
        <v>0</v>
      </c>
      <c r="K103" s="183" t="s">
        <v>246</v>
      </c>
      <c r="L103" s="40"/>
      <c r="M103" s="188" t="s">
        <v>5</v>
      </c>
      <c r="N103" s="189" t="s">
        <v>46</v>
      </c>
      <c r="O103" s="41"/>
      <c r="P103" s="190">
        <f>O103*H103</f>
        <v>0</v>
      </c>
      <c r="Q103" s="190">
        <v>0</v>
      </c>
      <c r="R103" s="190">
        <f>Q103*H103</f>
        <v>0</v>
      </c>
      <c r="S103" s="190">
        <v>0</v>
      </c>
      <c r="T103" s="191">
        <f>S103*H103</f>
        <v>0</v>
      </c>
      <c r="AR103" s="23" t="s">
        <v>165</v>
      </c>
      <c r="AT103" s="23" t="s">
        <v>169</v>
      </c>
      <c r="AU103" s="23" t="s">
        <v>84</v>
      </c>
      <c r="AY103" s="23" t="s">
        <v>166</v>
      </c>
      <c r="BE103" s="192">
        <f>IF(N103="základní",J103,0)</f>
        <v>0</v>
      </c>
      <c r="BF103" s="192">
        <f>IF(N103="snížená",J103,0)</f>
        <v>0</v>
      </c>
      <c r="BG103" s="192">
        <f>IF(N103="zákl. přenesená",J103,0)</f>
        <v>0</v>
      </c>
      <c r="BH103" s="192">
        <f>IF(N103="sníž. přenesená",J103,0)</f>
        <v>0</v>
      </c>
      <c r="BI103" s="192">
        <f>IF(N103="nulová",J103,0)</f>
        <v>0</v>
      </c>
      <c r="BJ103" s="23" t="s">
        <v>82</v>
      </c>
      <c r="BK103" s="192">
        <f>ROUND(I103*H103,2)</f>
        <v>0</v>
      </c>
      <c r="BL103" s="23" t="s">
        <v>165</v>
      </c>
      <c r="BM103" s="23" t="s">
        <v>268</v>
      </c>
    </row>
    <row r="104" spans="2:65" s="1" customFormat="1" ht="36">
      <c r="B104" s="40"/>
      <c r="D104" s="197" t="s">
        <v>174</v>
      </c>
      <c r="F104" s="198" t="s">
        <v>269</v>
      </c>
      <c r="I104" s="195"/>
      <c r="L104" s="40"/>
      <c r="M104" s="196"/>
      <c r="N104" s="41"/>
      <c r="O104" s="41"/>
      <c r="P104" s="41"/>
      <c r="Q104" s="41"/>
      <c r="R104" s="41"/>
      <c r="S104" s="41"/>
      <c r="T104" s="69"/>
      <c r="AT104" s="23" t="s">
        <v>174</v>
      </c>
      <c r="AU104" s="23" t="s">
        <v>84</v>
      </c>
    </row>
    <row r="105" spans="2:65" s="12" customFormat="1">
      <c r="B105" s="202"/>
      <c r="D105" s="197" t="s">
        <v>258</v>
      </c>
      <c r="E105" s="210" t="s">
        <v>5</v>
      </c>
      <c r="F105" s="211" t="s">
        <v>259</v>
      </c>
      <c r="H105" s="212">
        <v>1.8</v>
      </c>
      <c r="I105" s="206"/>
      <c r="L105" s="202"/>
      <c r="M105" s="207"/>
      <c r="N105" s="208"/>
      <c r="O105" s="208"/>
      <c r="P105" s="208"/>
      <c r="Q105" s="208"/>
      <c r="R105" s="208"/>
      <c r="S105" s="208"/>
      <c r="T105" s="209"/>
      <c r="AT105" s="210" t="s">
        <v>258</v>
      </c>
      <c r="AU105" s="210" t="s">
        <v>84</v>
      </c>
      <c r="AV105" s="12" t="s">
        <v>84</v>
      </c>
      <c r="AW105" s="12" t="s">
        <v>38</v>
      </c>
      <c r="AX105" s="12" t="s">
        <v>82</v>
      </c>
      <c r="AY105" s="210" t="s">
        <v>166</v>
      </c>
    </row>
    <row r="106" spans="2:65" s="12" customFormat="1">
      <c r="B106" s="202"/>
      <c r="D106" s="193" t="s">
        <v>258</v>
      </c>
      <c r="F106" s="204" t="s">
        <v>270</v>
      </c>
      <c r="H106" s="205">
        <v>1.35</v>
      </c>
      <c r="I106" s="206"/>
      <c r="L106" s="202"/>
      <c r="M106" s="207"/>
      <c r="N106" s="208"/>
      <c r="O106" s="208"/>
      <c r="P106" s="208"/>
      <c r="Q106" s="208"/>
      <c r="R106" s="208"/>
      <c r="S106" s="208"/>
      <c r="T106" s="209"/>
      <c r="AT106" s="210" t="s">
        <v>258</v>
      </c>
      <c r="AU106" s="210" t="s">
        <v>84</v>
      </c>
      <c r="AV106" s="12" t="s">
        <v>84</v>
      </c>
      <c r="AW106" s="12" t="s">
        <v>6</v>
      </c>
      <c r="AX106" s="12" t="s">
        <v>82</v>
      </c>
      <c r="AY106" s="210" t="s">
        <v>166</v>
      </c>
    </row>
    <row r="107" spans="2:65" s="1" customFormat="1" ht="22.5" customHeight="1">
      <c r="B107" s="180"/>
      <c r="C107" s="181" t="s">
        <v>194</v>
      </c>
      <c r="D107" s="181" t="s">
        <v>169</v>
      </c>
      <c r="E107" s="182" t="s">
        <v>271</v>
      </c>
      <c r="F107" s="183" t="s">
        <v>272</v>
      </c>
      <c r="G107" s="184" t="s">
        <v>255</v>
      </c>
      <c r="H107" s="185">
        <v>6.52</v>
      </c>
      <c r="I107" s="186"/>
      <c r="J107" s="187">
        <f>ROUND(I107*H107,2)</f>
        <v>0</v>
      </c>
      <c r="K107" s="183" t="s">
        <v>246</v>
      </c>
      <c r="L107" s="40"/>
      <c r="M107" s="188" t="s">
        <v>5</v>
      </c>
      <c r="N107" s="189" t="s">
        <v>46</v>
      </c>
      <c r="O107" s="41"/>
      <c r="P107" s="190">
        <f>O107*H107</f>
        <v>0</v>
      </c>
      <c r="Q107" s="190">
        <v>0</v>
      </c>
      <c r="R107" s="190">
        <f>Q107*H107</f>
        <v>0</v>
      </c>
      <c r="S107" s="190">
        <v>0</v>
      </c>
      <c r="T107" s="191">
        <f>S107*H107</f>
        <v>0</v>
      </c>
      <c r="AR107" s="23" t="s">
        <v>165</v>
      </c>
      <c r="AT107" s="23" t="s">
        <v>169</v>
      </c>
      <c r="AU107" s="23" t="s">
        <v>84</v>
      </c>
      <c r="AY107" s="23" t="s">
        <v>166</v>
      </c>
      <c r="BE107" s="192">
        <f>IF(N107="základní",J107,0)</f>
        <v>0</v>
      </c>
      <c r="BF107" s="192">
        <f>IF(N107="snížená",J107,0)</f>
        <v>0</v>
      </c>
      <c r="BG107" s="192">
        <f>IF(N107="zákl. přenesená",J107,0)</f>
        <v>0</v>
      </c>
      <c r="BH107" s="192">
        <f>IF(N107="sníž. přenesená",J107,0)</f>
        <v>0</v>
      </c>
      <c r="BI107" s="192">
        <f>IF(N107="nulová",J107,0)</f>
        <v>0</v>
      </c>
      <c r="BJ107" s="23" t="s">
        <v>82</v>
      </c>
      <c r="BK107" s="192">
        <f>ROUND(I107*H107,2)</f>
        <v>0</v>
      </c>
      <c r="BL107" s="23" t="s">
        <v>165</v>
      </c>
      <c r="BM107" s="23" t="s">
        <v>273</v>
      </c>
    </row>
    <row r="108" spans="2:65" s="1" customFormat="1" ht="24">
      <c r="B108" s="40"/>
      <c r="D108" s="197" t="s">
        <v>174</v>
      </c>
      <c r="F108" s="198" t="s">
        <v>274</v>
      </c>
      <c r="I108" s="195"/>
      <c r="L108" s="40"/>
      <c r="M108" s="196"/>
      <c r="N108" s="41"/>
      <c r="O108" s="41"/>
      <c r="P108" s="41"/>
      <c r="Q108" s="41"/>
      <c r="R108" s="41"/>
      <c r="S108" s="41"/>
      <c r="T108" s="69"/>
      <c r="AT108" s="23" t="s">
        <v>174</v>
      </c>
      <c r="AU108" s="23" t="s">
        <v>84</v>
      </c>
    </row>
    <row r="109" spans="2:65" s="12" customFormat="1">
      <c r="B109" s="202"/>
      <c r="D109" s="193" t="s">
        <v>258</v>
      </c>
      <c r="F109" s="204" t="s">
        <v>275</v>
      </c>
      <c r="H109" s="205">
        <v>6.52</v>
      </c>
      <c r="I109" s="206"/>
      <c r="L109" s="202"/>
      <c r="M109" s="207"/>
      <c r="N109" s="208"/>
      <c r="O109" s="208"/>
      <c r="P109" s="208"/>
      <c r="Q109" s="208"/>
      <c r="R109" s="208"/>
      <c r="S109" s="208"/>
      <c r="T109" s="209"/>
      <c r="AT109" s="210" t="s">
        <v>258</v>
      </c>
      <c r="AU109" s="210" t="s">
        <v>84</v>
      </c>
      <c r="AV109" s="12" t="s">
        <v>84</v>
      </c>
      <c r="AW109" s="12" t="s">
        <v>6</v>
      </c>
      <c r="AX109" s="12" t="s">
        <v>82</v>
      </c>
      <c r="AY109" s="210" t="s">
        <v>166</v>
      </c>
    </row>
    <row r="110" spans="2:65" s="1" customFormat="1" ht="22.5" customHeight="1">
      <c r="B110" s="180"/>
      <c r="C110" s="181" t="s">
        <v>199</v>
      </c>
      <c r="D110" s="181" t="s">
        <v>169</v>
      </c>
      <c r="E110" s="182" t="s">
        <v>276</v>
      </c>
      <c r="F110" s="183" t="s">
        <v>277</v>
      </c>
      <c r="G110" s="184" t="s">
        <v>255</v>
      </c>
      <c r="H110" s="185">
        <v>6.52</v>
      </c>
      <c r="I110" s="186"/>
      <c r="J110" s="187">
        <f>ROUND(I110*H110,2)</f>
        <v>0</v>
      </c>
      <c r="K110" s="183" t="s">
        <v>246</v>
      </c>
      <c r="L110" s="40"/>
      <c r="M110" s="188" t="s">
        <v>5</v>
      </c>
      <c r="N110" s="189" t="s">
        <v>46</v>
      </c>
      <c r="O110" s="41"/>
      <c r="P110" s="190">
        <f>O110*H110</f>
        <v>0</v>
      </c>
      <c r="Q110" s="190">
        <v>0</v>
      </c>
      <c r="R110" s="190">
        <f>Q110*H110</f>
        <v>0</v>
      </c>
      <c r="S110" s="190">
        <v>0</v>
      </c>
      <c r="T110" s="191">
        <f>S110*H110</f>
        <v>0</v>
      </c>
      <c r="AR110" s="23" t="s">
        <v>165</v>
      </c>
      <c r="AT110" s="23" t="s">
        <v>169</v>
      </c>
      <c r="AU110" s="23" t="s">
        <v>84</v>
      </c>
      <c r="AY110" s="23" t="s">
        <v>166</v>
      </c>
      <c r="BE110" s="192">
        <f>IF(N110="základní",J110,0)</f>
        <v>0</v>
      </c>
      <c r="BF110" s="192">
        <f>IF(N110="snížená",J110,0)</f>
        <v>0</v>
      </c>
      <c r="BG110" s="192">
        <f>IF(N110="zákl. přenesená",J110,0)</f>
        <v>0</v>
      </c>
      <c r="BH110" s="192">
        <f>IF(N110="sníž. přenesená",J110,0)</f>
        <v>0</v>
      </c>
      <c r="BI110" s="192">
        <f>IF(N110="nulová",J110,0)</f>
        <v>0</v>
      </c>
      <c r="BJ110" s="23" t="s">
        <v>82</v>
      </c>
      <c r="BK110" s="192">
        <f>ROUND(I110*H110,2)</f>
        <v>0</v>
      </c>
      <c r="BL110" s="23" t="s">
        <v>165</v>
      </c>
      <c r="BM110" s="23" t="s">
        <v>278</v>
      </c>
    </row>
    <row r="111" spans="2:65" s="1" customFormat="1" ht="24">
      <c r="B111" s="40"/>
      <c r="D111" s="193" t="s">
        <v>174</v>
      </c>
      <c r="F111" s="194" t="s">
        <v>279</v>
      </c>
      <c r="I111" s="195"/>
      <c r="L111" s="40"/>
      <c r="M111" s="196"/>
      <c r="N111" s="41"/>
      <c r="O111" s="41"/>
      <c r="P111" s="41"/>
      <c r="Q111" s="41"/>
      <c r="R111" s="41"/>
      <c r="S111" s="41"/>
      <c r="T111" s="69"/>
      <c r="AT111" s="23" t="s">
        <v>174</v>
      </c>
      <c r="AU111" s="23" t="s">
        <v>84</v>
      </c>
    </row>
    <row r="112" spans="2:65" s="1" customFormat="1" ht="31.5" customHeight="1">
      <c r="B112" s="180"/>
      <c r="C112" s="181" t="s">
        <v>204</v>
      </c>
      <c r="D112" s="181" t="s">
        <v>169</v>
      </c>
      <c r="E112" s="182" t="s">
        <v>280</v>
      </c>
      <c r="F112" s="183" t="s">
        <v>281</v>
      </c>
      <c r="G112" s="184" t="s">
        <v>255</v>
      </c>
      <c r="H112" s="185">
        <v>0.27</v>
      </c>
      <c r="I112" s="186"/>
      <c r="J112" s="187">
        <f>ROUND(I112*H112,2)</f>
        <v>0</v>
      </c>
      <c r="K112" s="183" t="s">
        <v>246</v>
      </c>
      <c r="L112" s="40"/>
      <c r="M112" s="188" t="s">
        <v>5</v>
      </c>
      <c r="N112" s="189" t="s">
        <v>46</v>
      </c>
      <c r="O112" s="41"/>
      <c r="P112" s="190">
        <f>O112*H112</f>
        <v>0</v>
      </c>
      <c r="Q112" s="190">
        <v>0</v>
      </c>
      <c r="R112" s="190">
        <f>Q112*H112</f>
        <v>0</v>
      </c>
      <c r="S112" s="190">
        <v>0</v>
      </c>
      <c r="T112" s="191">
        <f>S112*H112</f>
        <v>0</v>
      </c>
      <c r="AR112" s="23" t="s">
        <v>165</v>
      </c>
      <c r="AT112" s="23" t="s">
        <v>169</v>
      </c>
      <c r="AU112" s="23" t="s">
        <v>84</v>
      </c>
      <c r="AY112" s="23" t="s">
        <v>166</v>
      </c>
      <c r="BE112" s="192">
        <f>IF(N112="základní",J112,0)</f>
        <v>0</v>
      </c>
      <c r="BF112" s="192">
        <f>IF(N112="snížená",J112,0)</f>
        <v>0</v>
      </c>
      <c r="BG112" s="192">
        <f>IF(N112="zákl. přenesená",J112,0)</f>
        <v>0</v>
      </c>
      <c r="BH112" s="192">
        <f>IF(N112="sníž. přenesená",J112,0)</f>
        <v>0</v>
      </c>
      <c r="BI112" s="192">
        <f>IF(N112="nulová",J112,0)</f>
        <v>0</v>
      </c>
      <c r="BJ112" s="23" t="s">
        <v>82</v>
      </c>
      <c r="BK112" s="192">
        <f>ROUND(I112*H112,2)</f>
        <v>0</v>
      </c>
      <c r="BL112" s="23" t="s">
        <v>165</v>
      </c>
      <c r="BM112" s="23" t="s">
        <v>282</v>
      </c>
    </row>
    <row r="113" spans="2:65" s="1" customFormat="1" ht="36">
      <c r="B113" s="40"/>
      <c r="D113" s="197" t="s">
        <v>174</v>
      </c>
      <c r="F113" s="198" t="s">
        <v>283</v>
      </c>
      <c r="I113" s="195"/>
      <c r="L113" s="40"/>
      <c r="M113" s="196"/>
      <c r="N113" s="41"/>
      <c r="O113" s="41"/>
      <c r="P113" s="41"/>
      <c r="Q113" s="41"/>
      <c r="R113" s="41"/>
      <c r="S113" s="41"/>
      <c r="T113" s="69"/>
      <c r="AT113" s="23" t="s">
        <v>174</v>
      </c>
      <c r="AU113" s="23" t="s">
        <v>84</v>
      </c>
    </row>
    <row r="114" spans="2:65" s="12" customFormat="1">
      <c r="B114" s="202"/>
      <c r="D114" s="193" t="s">
        <v>258</v>
      </c>
      <c r="F114" s="204" t="s">
        <v>284</v>
      </c>
      <c r="H114" s="205">
        <v>0.27</v>
      </c>
      <c r="I114" s="206"/>
      <c r="L114" s="202"/>
      <c r="M114" s="207"/>
      <c r="N114" s="208"/>
      <c r="O114" s="208"/>
      <c r="P114" s="208"/>
      <c r="Q114" s="208"/>
      <c r="R114" s="208"/>
      <c r="S114" s="208"/>
      <c r="T114" s="209"/>
      <c r="AT114" s="210" t="s">
        <v>258</v>
      </c>
      <c r="AU114" s="210" t="s">
        <v>84</v>
      </c>
      <c r="AV114" s="12" t="s">
        <v>84</v>
      </c>
      <c r="AW114" s="12" t="s">
        <v>6</v>
      </c>
      <c r="AX114" s="12" t="s">
        <v>82</v>
      </c>
      <c r="AY114" s="210" t="s">
        <v>166</v>
      </c>
    </row>
    <row r="115" spans="2:65" s="1" customFormat="1" ht="31.5" customHeight="1">
      <c r="B115" s="180"/>
      <c r="C115" s="181" t="s">
        <v>209</v>
      </c>
      <c r="D115" s="181" t="s">
        <v>169</v>
      </c>
      <c r="E115" s="182" t="s">
        <v>285</v>
      </c>
      <c r="F115" s="183" t="s">
        <v>286</v>
      </c>
      <c r="G115" s="184" t="s">
        <v>255</v>
      </c>
      <c r="H115" s="185">
        <v>0.13500000000000001</v>
      </c>
      <c r="I115" s="186"/>
      <c r="J115" s="187">
        <f>ROUND(I115*H115,2)</f>
        <v>0</v>
      </c>
      <c r="K115" s="183" t="s">
        <v>246</v>
      </c>
      <c r="L115" s="40"/>
      <c r="M115" s="188" t="s">
        <v>5</v>
      </c>
      <c r="N115" s="189" t="s">
        <v>46</v>
      </c>
      <c r="O115" s="41"/>
      <c r="P115" s="190">
        <f>O115*H115</f>
        <v>0</v>
      </c>
      <c r="Q115" s="190">
        <v>0</v>
      </c>
      <c r="R115" s="190">
        <f>Q115*H115</f>
        <v>0</v>
      </c>
      <c r="S115" s="190">
        <v>0</v>
      </c>
      <c r="T115" s="191">
        <f>S115*H115</f>
        <v>0</v>
      </c>
      <c r="AR115" s="23" t="s">
        <v>165</v>
      </c>
      <c r="AT115" s="23" t="s">
        <v>169</v>
      </c>
      <c r="AU115" s="23" t="s">
        <v>84</v>
      </c>
      <c r="AY115" s="23" t="s">
        <v>166</v>
      </c>
      <c r="BE115" s="192">
        <f>IF(N115="základní",J115,0)</f>
        <v>0</v>
      </c>
      <c r="BF115" s="192">
        <f>IF(N115="snížená",J115,0)</f>
        <v>0</v>
      </c>
      <c r="BG115" s="192">
        <f>IF(N115="zákl. přenesená",J115,0)</f>
        <v>0</v>
      </c>
      <c r="BH115" s="192">
        <f>IF(N115="sníž. přenesená",J115,0)</f>
        <v>0</v>
      </c>
      <c r="BI115" s="192">
        <f>IF(N115="nulová",J115,0)</f>
        <v>0</v>
      </c>
      <c r="BJ115" s="23" t="s">
        <v>82</v>
      </c>
      <c r="BK115" s="192">
        <f>ROUND(I115*H115,2)</f>
        <v>0</v>
      </c>
      <c r="BL115" s="23" t="s">
        <v>165</v>
      </c>
      <c r="BM115" s="23" t="s">
        <v>287</v>
      </c>
    </row>
    <row r="116" spans="2:65" s="1" customFormat="1" ht="36">
      <c r="B116" s="40"/>
      <c r="D116" s="197" t="s">
        <v>174</v>
      </c>
      <c r="F116" s="198" t="s">
        <v>288</v>
      </c>
      <c r="I116" s="195"/>
      <c r="L116" s="40"/>
      <c r="M116" s="196"/>
      <c r="N116" s="41"/>
      <c r="O116" s="41"/>
      <c r="P116" s="41"/>
      <c r="Q116" s="41"/>
      <c r="R116" s="41"/>
      <c r="S116" s="41"/>
      <c r="T116" s="69"/>
      <c r="AT116" s="23" t="s">
        <v>174</v>
      </c>
      <c r="AU116" s="23" t="s">
        <v>84</v>
      </c>
    </row>
    <row r="117" spans="2:65" s="12" customFormat="1">
      <c r="B117" s="202"/>
      <c r="D117" s="193" t="s">
        <v>258</v>
      </c>
      <c r="F117" s="204" t="s">
        <v>289</v>
      </c>
      <c r="H117" s="205">
        <v>0.13500000000000001</v>
      </c>
      <c r="I117" s="206"/>
      <c r="L117" s="202"/>
      <c r="M117" s="207"/>
      <c r="N117" s="208"/>
      <c r="O117" s="208"/>
      <c r="P117" s="208"/>
      <c r="Q117" s="208"/>
      <c r="R117" s="208"/>
      <c r="S117" s="208"/>
      <c r="T117" s="209"/>
      <c r="AT117" s="210" t="s">
        <v>258</v>
      </c>
      <c r="AU117" s="210" t="s">
        <v>84</v>
      </c>
      <c r="AV117" s="12" t="s">
        <v>84</v>
      </c>
      <c r="AW117" s="12" t="s">
        <v>6</v>
      </c>
      <c r="AX117" s="12" t="s">
        <v>82</v>
      </c>
      <c r="AY117" s="210" t="s">
        <v>166</v>
      </c>
    </row>
    <row r="118" spans="2:65" s="1" customFormat="1" ht="22.5" customHeight="1">
      <c r="B118" s="180"/>
      <c r="C118" s="181" t="s">
        <v>214</v>
      </c>
      <c r="D118" s="181" t="s">
        <v>169</v>
      </c>
      <c r="E118" s="182" t="s">
        <v>290</v>
      </c>
      <c r="F118" s="183" t="s">
        <v>291</v>
      </c>
      <c r="G118" s="184" t="s">
        <v>255</v>
      </c>
      <c r="H118" s="185">
        <v>4.8899999999999997</v>
      </c>
      <c r="I118" s="186"/>
      <c r="J118" s="187">
        <f>ROUND(I118*H118,2)</f>
        <v>0</v>
      </c>
      <c r="K118" s="183" t="s">
        <v>246</v>
      </c>
      <c r="L118" s="40"/>
      <c r="M118" s="188" t="s">
        <v>5</v>
      </c>
      <c r="N118" s="189" t="s">
        <v>46</v>
      </c>
      <c r="O118" s="41"/>
      <c r="P118" s="190">
        <f>O118*H118</f>
        <v>0</v>
      </c>
      <c r="Q118" s="190">
        <v>0</v>
      </c>
      <c r="R118" s="190">
        <f>Q118*H118</f>
        <v>0</v>
      </c>
      <c r="S118" s="190">
        <v>0</v>
      </c>
      <c r="T118" s="191">
        <f>S118*H118</f>
        <v>0</v>
      </c>
      <c r="AR118" s="23" t="s">
        <v>165</v>
      </c>
      <c r="AT118" s="23" t="s">
        <v>169</v>
      </c>
      <c r="AU118" s="23" t="s">
        <v>84</v>
      </c>
      <c r="AY118" s="23" t="s">
        <v>166</v>
      </c>
      <c r="BE118" s="192">
        <f>IF(N118="základní",J118,0)</f>
        <v>0</v>
      </c>
      <c r="BF118" s="192">
        <f>IF(N118="snížená",J118,0)</f>
        <v>0</v>
      </c>
      <c r="BG118" s="192">
        <f>IF(N118="zákl. přenesená",J118,0)</f>
        <v>0</v>
      </c>
      <c r="BH118" s="192">
        <f>IF(N118="sníž. přenesená",J118,0)</f>
        <v>0</v>
      </c>
      <c r="BI118" s="192">
        <f>IF(N118="nulová",J118,0)</f>
        <v>0</v>
      </c>
      <c r="BJ118" s="23" t="s">
        <v>82</v>
      </c>
      <c r="BK118" s="192">
        <f>ROUND(I118*H118,2)</f>
        <v>0</v>
      </c>
      <c r="BL118" s="23" t="s">
        <v>165</v>
      </c>
      <c r="BM118" s="23" t="s">
        <v>292</v>
      </c>
    </row>
    <row r="119" spans="2:65" s="1" customFormat="1" ht="24">
      <c r="B119" s="40"/>
      <c r="D119" s="197" t="s">
        <v>174</v>
      </c>
      <c r="F119" s="198" t="s">
        <v>293</v>
      </c>
      <c r="I119" s="195"/>
      <c r="L119" s="40"/>
      <c r="M119" s="196"/>
      <c r="N119" s="41"/>
      <c r="O119" s="41"/>
      <c r="P119" s="41"/>
      <c r="Q119" s="41"/>
      <c r="R119" s="41"/>
      <c r="S119" s="41"/>
      <c r="T119" s="69"/>
      <c r="AT119" s="23" t="s">
        <v>174</v>
      </c>
      <c r="AU119" s="23" t="s">
        <v>84</v>
      </c>
    </row>
    <row r="120" spans="2:65" s="12" customFormat="1">
      <c r="B120" s="202"/>
      <c r="D120" s="193" t="s">
        <v>258</v>
      </c>
      <c r="F120" s="204" t="s">
        <v>265</v>
      </c>
      <c r="H120" s="205">
        <v>4.8899999999999997</v>
      </c>
      <c r="I120" s="206"/>
      <c r="L120" s="202"/>
      <c r="M120" s="207"/>
      <c r="N120" s="208"/>
      <c r="O120" s="208"/>
      <c r="P120" s="208"/>
      <c r="Q120" s="208"/>
      <c r="R120" s="208"/>
      <c r="S120" s="208"/>
      <c r="T120" s="209"/>
      <c r="AT120" s="210" t="s">
        <v>258</v>
      </c>
      <c r="AU120" s="210" t="s">
        <v>84</v>
      </c>
      <c r="AV120" s="12" t="s">
        <v>84</v>
      </c>
      <c r="AW120" s="12" t="s">
        <v>6</v>
      </c>
      <c r="AX120" s="12" t="s">
        <v>82</v>
      </c>
      <c r="AY120" s="210" t="s">
        <v>166</v>
      </c>
    </row>
    <row r="121" spans="2:65" s="1" customFormat="1" ht="22.5" customHeight="1">
      <c r="B121" s="180"/>
      <c r="C121" s="181" t="s">
        <v>219</v>
      </c>
      <c r="D121" s="181" t="s">
        <v>169</v>
      </c>
      <c r="E121" s="182" t="s">
        <v>294</v>
      </c>
      <c r="F121" s="183" t="s">
        <v>295</v>
      </c>
      <c r="G121" s="184" t="s">
        <v>255</v>
      </c>
      <c r="H121" s="185">
        <v>4.8899999999999997</v>
      </c>
      <c r="I121" s="186"/>
      <c r="J121" s="187">
        <f>ROUND(I121*H121,2)</f>
        <v>0</v>
      </c>
      <c r="K121" s="183" t="s">
        <v>246</v>
      </c>
      <c r="L121" s="40"/>
      <c r="M121" s="188" t="s">
        <v>5</v>
      </c>
      <c r="N121" s="189" t="s">
        <v>46</v>
      </c>
      <c r="O121" s="41"/>
      <c r="P121" s="190">
        <f>O121*H121</f>
        <v>0</v>
      </c>
      <c r="Q121" s="190">
        <v>0</v>
      </c>
      <c r="R121" s="190">
        <f>Q121*H121</f>
        <v>0</v>
      </c>
      <c r="S121" s="190">
        <v>0</v>
      </c>
      <c r="T121" s="191">
        <f>S121*H121</f>
        <v>0</v>
      </c>
      <c r="AR121" s="23" t="s">
        <v>165</v>
      </c>
      <c r="AT121" s="23" t="s">
        <v>169</v>
      </c>
      <c r="AU121" s="23" t="s">
        <v>84</v>
      </c>
      <c r="AY121" s="23" t="s">
        <v>166</v>
      </c>
      <c r="BE121" s="192">
        <f>IF(N121="základní",J121,0)</f>
        <v>0</v>
      </c>
      <c r="BF121" s="192">
        <f>IF(N121="snížená",J121,0)</f>
        <v>0</v>
      </c>
      <c r="BG121" s="192">
        <f>IF(N121="zákl. přenesená",J121,0)</f>
        <v>0</v>
      </c>
      <c r="BH121" s="192">
        <f>IF(N121="sníž. přenesená",J121,0)</f>
        <v>0</v>
      </c>
      <c r="BI121" s="192">
        <f>IF(N121="nulová",J121,0)</f>
        <v>0</v>
      </c>
      <c r="BJ121" s="23" t="s">
        <v>82</v>
      </c>
      <c r="BK121" s="192">
        <f>ROUND(I121*H121,2)</f>
        <v>0</v>
      </c>
      <c r="BL121" s="23" t="s">
        <v>165</v>
      </c>
      <c r="BM121" s="23" t="s">
        <v>296</v>
      </c>
    </row>
    <row r="122" spans="2:65" s="1" customFormat="1" ht="24">
      <c r="B122" s="40"/>
      <c r="D122" s="193" t="s">
        <v>174</v>
      </c>
      <c r="F122" s="194" t="s">
        <v>297</v>
      </c>
      <c r="I122" s="195"/>
      <c r="L122" s="40"/>
      <c r="M122" s="196"/>
      <c r="N122" s="41"/>
      <c r="O122" s="41"/>
      <c r="P122" s="41"/>
      <c r="Q122" s="41"/>
      <c r="R122" s="41"/>
      <c r="S122" s="41"/>
      <c r="T122" s="69"/>
      <c r="AT122" s="23" t="s">
        <v>174</v>
      </c>
      <c r="AU122" s="23" t="s">
        <v>84</v>
      </c>
    </row>
    <row r="123" spans="2:65" s="1" customFormat="1" ht="31.5" customHeight="1">
      <c r="B123" s="180"/>
      <c r="C123" s="181" t="s">
        <v>224</v>
      </c>
      <c r="D123" s="181" t="s">
        <v>169</v>
      </c>
      <c r="E123" s="182" t="s">
        <v>298</v>
      </c>
      <c r="F123" s="183" t="s">
        <v>299</v>
      </c>
      <c r="G123" s="184" t="s">
        <v>255</v>
      </c>
      <c r="H123" s="185">
        <v>0.18</v>
      </c>
      <c r="I123" s="186"/>
      <c r="J123" s="187">
        <f>ROUND(I123*H123,2)</f>
        <v>0</v>
      </c>
      <c r="K123" s="183" t="s">
        <v>246</v>
      </c>
      <c r="L123" s="40"/>
      <c r="M123" s="188" t="s">
        <v>5</v>
      </c>
      <c r="N123" s="189" t="s">
        <v>46</v>
      </c>
      <c r="O123" s="41"/>
      <c r="P123" s="190">
        <f>O123*H123</f>
        <v>0</v>
      </c>
      <c r="Q123" s="190">
        <v>0</v>
      </c>
      <c r="R123" s="190">
        <f>Q123*H123</f>
        <v>0</v>
      </c>
      <c r="S123" s="190">
        <v>0</v>
      </c>
      <c r="T123" s="191">
        <f>S123*H123</f>
        <v>0</v>
      </c>
      <c r="AR123" s="23" t="s">
        <v>165</v>
      </c>
      <c r="AT123" s="23" t="s">
        <v>169</v>
      </c>
      <c r="AU123" s="23" t="s">
        <v>84</v>
      </c>
      <c r="AY123" s="23" t="s">
        <v>166</v>
      </c>
      <c r="BE123" s="192">
        <f>IF(N123="základní",J123,0)</f>
        <v>0</v>
      </c>
      <c r="BF123" s="192">
        <f>IF(N123="snížená",J123,0)</f>
        <v>0</v>
      </c>
      <c r="BG123" s="192">
        <f>IF(N123="zákl. přenesená",J123,0)</f>
        <v>0</v>
      </c>
      <c r="BH123" s="192">
        <f>IF(N123="sníž. přenesená",J123,0)</f>
        <v>0</v>
      </c>
      <c r="BI123" s="192">
        <f>IF(N123="nulová",J123,0)</f>
        <v>0</v>
      </c>
      <c r="BJ123" s="23" t="s">
        <v>82</v>
      </c>
      <c r="BK123" s="192">
        <f>ROUND(I123*H123,2)</f>
        <v>0</v>
      </c>
      <c r="BL123" s="23" t="s">
        <v>165</v>
      </c>
      <c r="BM123" s="23" t="s">
        <v>300</v>
      </c>
    </row>
    <row r="124" spans="2:65" s="1" customFormat="1" ht="36">
      <c r="B124" s="40"/>
      <c r="D124" s="197" t="s">
        <v>174</v>
      </c>
      <c r="F124" s="198" t="s">
        <v>301</v>
      </c>
      <c r="I124" s="195"/>
      <c r="L124" s="40"/>
      <c r="M124" s="196"/>
      <c r="N124" s="41"/>
      <c r="O124" s="41"/>
      <c r="P124" s="41"/>
      <c r="Q124" s="41"/>
      <c r="R124" s="41"/>
      <c r="S124" s="41"/>
      <c r="T124" s="69"/>
      <c r="AT124" s="23" t="s">
        <v>174</v>
      </c>
      <c r="AU124" s="23" t="s">
        <v>84</v>
      </c>
    </row>
    <row r="125" spans="2:65" s="12" customFormat="1">
      <c r="B125" s="202"/>
      <c r="D125" s="193" t="s">
        <v>258</v>
      </c>
      <c r="F125" s="204" t="s">
        <v>302</v>
      </c>
      <c r="H125" s="205">
        <v>0.18</v>
      </c>
      <c r="I125" s="206"/>
      <c r="L125" s="202"/>
      <c r="M125" s="207"/>
      <c r="N125" s="208"/>
      <c r="O125" s="208"/>
      <c r="P125" s="208"/>
      <c r="Q125" s="208"/>
      <c r="R125" s="208"/>
      <c r="S125" s="208"/>
      <c r="T125" s="209"/>
      <c r="AT125" s="210" t="s">
        <v>258</v>
      </c>
      <c r="AU125" s="210" t="s">
        <v>84</v>
      </c>
      <c r="AV125" s="12" t="s">
        <v>84</v>
      </c>
      <c r="AW125" s="12" t="s">
        <v>6</v>
      </c>
      <c r="AX125" s="12" t="s">
        <v>82</v>
      </c>
      <c r="AY125" s="210" t="s">
        <v>166</v>
      </c>
    </row>
    <row r="126" spans="2:65" s="1" customFormat="1" ht="31.5" customHeight="1">
      <c r="B126" s="180"/>
      <c r="C126" s="181" t="s">
        <v>303</v>
      </c>
      <c r="D126" s="181" t="s">
        <v>169</v>
      </c>
      <c r="E126" s="182" t="s">
        <v>304</v>
      </c>
      <c r="F126" s="183" t="s">
        <v>305</v>
      </c>
      <c r="G126" s="184" t="s">
        <v>255</v>
      </c>
      <c r="H126" s="185">
        <v>0.09</v>
      </c>
      <c r="I126" s="186"/>
      <c r="J126" s="187">
        <f>ROUND(I126*H126,2)</f>
        <v>0</v>
      </c>
      <c r="K126" s="183" t="s">
        <v>246</v>
      </c>
      <c r="L126" s="40"/>
      <c r="M126" s="188" t="s">
        <v>5</v>
      </c>
      <c r="N126" s="189" t="s">
        <v>46</v>
      </c>
      <c r="O126" s="41"/>
      <c r="P126" s="190">
        <f>O126*H126</f>
        <v>0</v>
      </c>
      <c r="Q126" s="190">
        <v>0</v>
      </c>
      <c r="R126" s="190">
        <f>Q126*H126</f>
        <v>0</v>
      </c>
      <c r="S126" s="190">
        <v>0</v>
      </c>
      <c r="T126" s="191">
        <f>S126*H126</f>
        <v>0</v>
      </c>
      <c r="AR126" s="23" t="s">
        <v>165</v>
      </c>
      <c r="AT126" s="23" t="s">
        <v>169</v>
      </c>
      <c r="AU126" s="23" t="s">
        <v>84</v>
      </c>
      <c r="AY126" s="23" t="s">
        <v>166</v>
      </c>
      <c r="BE126" s="192">
        <f>IF(N126="základní",J126,0)</f>
        <v>0</v>
      </c>
      <c r="BF126" s="192">
        <f>IF(N126="snížená",J126,0)</f>
        <v>0</v>
      </c>
      <c r="BG126" s="192">
        <f>IF(N126="zákl. přenesená",J126,0)</f>
        <v>0</v>
      </c>
      <c r="BH126" s="192">
        <f>IF(N126="sníž. přenesená",J126,0)</f>
        <v>0</v>
      </c>
      <c r="BI126" s="192">
        <f>IF(N126="nulová",J126,0)</f>
        <v>0</v>
      </c>
      <c r="BJ126" s="23" t="s">
        <v>82</v>
      </c>
      <c r="BK126" s="192">
        <f>ROUND(I126*H126,2)</f>
        <v>0</v>
      </c>
      <c r="BL126" s="23" t="s">
        <v>165</v>
      </c>
      <c r="BM126" s="23" t="s">
        <v>306</v>
      </c>
    </row>
    <row r="127" spans="2:65" s="1" customFormat="1" ht="36">
      <c r="B127" s="40"/>
      <c r="D127" s="197" t="s">
        <v>174</v>
      </c>
      <c r="F127" s="198" t="s">
        <v>307</v>
      </c>
      <c r="I127" s="195"/>
      <c r="L127" s="40"/>
      <c r="M127" s="196"/>
      <c r="N127" s="41"/>
      <c r="O127" s="41"/>
      <c r="P127" s="41"/>
      <c r="Q127" s="41"/>
      <c r="R127" s="41"/>
      <c r="S127" s="41"/>
      <c r="T127" s="69"/>
      <c r="AT127" s="23" t="s">
        <v>174</v>
      </c>
      <c r="AU127" s="23" t="s">
        <v>84</v>
      </c>
    </row>
    <row r="128" spans="2:65" s="12" customFormat="1">
      <c r="B128" s="202"/>
      <c r="D128" s="193" t="s">
        <v>258</v>
      </c>
      <c r="F128" s="204" t="s">
        <v>308</v>
      </c>
      <c r="H128" s="205">
        <v>0.09</v>
      </c>
      <c r="I128" s="206"/>
      <c r="L128" s="202"/>
      <c r="M128" s="207"/>
      <c r="N128" s="208"/>
      <c r="O128" s="208"/>
      <c r="P128" s="208"/>
      <c r="Q128" s="208"/>
      <c r="R128" s="208"/>
      <c r="S128" s="208"/>
      <c r="T128" s="209"/>
      <c r="AT128" s="210" t="s">
        <v>258</v>
      </c>
      <c r="AU128" s="210" t="s">
        <v>84</v>
      </c>
      <c r="AV128" s="12" t="s">
        <v>84</v>
      </c>
      <c r="AW128" s="12" t="s">
        <v>6</v>
      </c>
      <c r="AX128" s="12" t="s">
        <v>82</v>
      </c>
      <c r="AY128" s="210" t="s">
        <v>166</v>
      </c>
    </row>
    <row r="129" spans="2:65" s="1" customFormat="1" ht="22.5" customHeight="1">
      <c r="B129" s="180"/>
      <c r="C129" s="181" t="s">
        <v>309</v>
      </c>
      <c r="D129" s="181" t="s">
        <v>169</v>
      </c>
      <c r="E129" s="182" t="s">
        <v>310</v>
      </c>
      <c r="F129" s="183" t="s">
        <v>311</v>
      </c>
      <c r="G129" s="184" t="s">
        <v>255</v>
      </c>
      <c r="H129" s="185">
        <v>8.15</v>
      </c>
      <c r="I129" s="186"/>
      <c r="J129" s="187">
        <f>ROUND(I129*H129,2)</f>
        <v>0</v>
      </c>
      <c r="K129" s="183" t="s">
        <v>246</v>
      </c>
      <c r="L129" s="40"/>
      <c r="M129" s="188" t="s">
        <v>5</v>
      </c>
      <c r="N129" s="189" t="s">
        <v>46</v>
      </c>
      <c r="O129" s="41"/>
      <c r="P129" s="190">
        <f>O129*H129</f>
        <v>0</v>
      </c>
      <c r="Q129" s="190">
        <v>0</v>
      </c>
      <c r="R129" s="190">
        <f>Q129*H129</f>
        <v>0</v>
      </c>
      <c r="S129" s="190">
        <v>0</v>
      </c>
      <c r="T129" s="191">
        <f>S129*H129</f>
        <v>0</v>
      </c>
      <c r="AR129" s="23" t="s">
        <v>165</v>
      </c>
      <c r="AT129" s="23" t="s">
        <v>169</v>
      </c>
      <c r="AU129" s="23" t="s">
        <v>84</v>
      </c>
      <c r="AY129" s="23" t="s">
        <v>166</v>
      </c>
      <c r="BE129" s="192">
        <f>IF(N129="základní",J129,0)</f>
        <v>0</v>
      </c>
      <c r="BF129" s="192">
        <f>IF(N129="snížená",J129,0)</f>
        <v>0</v>
      </c>
      <c r="BG129" s="192">
        <f>IF(N129="zákl. přenesená",J129,0)</f>
        <v>0</v>
      </c>
      <c r="BH129" s="192">
        <f>IF(N129="sníž. přenesená",J129,0)</f>
        <v>0</v>
      </c>
      <c r="BI129" s="192">
        <f>IF(N129="nulová",J129,0)</f>
        <v>0</v>
      </c>
      <c r="BJ129" s="23" t="s">
        <v>82</v>
      </c>
      <c r="BK129" s="192">
        <f>ROUND(I129*H129,2)</f>
        <v>0</v>
      </c>
      <c r="BL129" s="23" t="s">
        <v>165</v>
      </c>
      <c r="BM129" s="23" t="s">
        <v>312</v>
      </c>
    </row>
    <row r="130" spans="2:65" s="1" customFormat="1" ht="36">
      <c r="B130" s="40"/>
      <c r="D130" s="197" t="s">
        <v>174</v>
      </c>
      <c r="F130" s="198" t="s">
        <v>313</v>
      </c>
      <c r="I130" s="195"/>
      <c r="L130" s="40"/>
      <c r="M130" s="196"/>
      <c r="N130" s="41"/>
      <c r="O130" s="41"/>
      <c r="P130" s="41"/>
      <c r="Q130" s="41"/>
      <c r="R130" s="41"/>
      <c r="S130" s="41"/>
      <c r="T130" s="69"/>
      <c r="AT130" s="23" t="s">
        <v>174</v>
      </c>
      <c r="AU130" s="23" t="s">
        <v>84</v>
      </c>
    </row>
    <row r="131" spans="2:65" s="12" customFormat="1">
      <c r="B131" s="202"/>
      <c r="D131" s="197" t="s">
        <v>258</v>
      </c>
      <c r="E131" s="210" t="s">
        <v>5</v>
      </c>
      <c r="F131" s="211" t="s">
        <v>314</v>
      </c>
      <c r="H131" s="212">
        <v>16.3</v>
      </c>
      <c r="I131" s="206"/>
      <c r="L131" s="202"/>
      <c r="M131" s="207"/>
      <c r="N131" s="208"/>
      <c r="O131" s="208"/>
      <c r="P131" s="208"/>
      <c r="Q131" s="208"/>
      <c r="R131" s="208"/>
      <c r="S131" s="208"/>
      <c r="T131" s="209"/>
      <c r="AT131" s="210" t="s">
        <v>258</v>
      </c>
      <c r="AU131" s="210" t="s">
        <v>84</v>
      </c>
      <c r="AV131" s="12" t="s">
        <v>84</v>
      </c>
      <c r="AW131" s="12" t="s">
        <v>38</v>
      </c>
      <c r="AX131" s="12" t="s">
        <v>82</v>
      </c>
      <c r="AY131" s="210" t="s">
        <v>166</v>
      </c>
    </row>
    <row r="132" spans="2:65" s="12" customFormat="1">
      <c r="B132" s="202"/>
      <c r="D132" s="193" t="s">
        <v>258</v>
      </c>
      <c r="F132" s="204" t="s">
        <v>315</v>
      </c>
      <c r="H132" s="205">
        <v>8.15</v>
      </c>
      <c r="I132" s="206"/>
      <c r="L132" s="202"/>
      <c r="M132" s="207"/>
      <c r="N132" s="208"/>
      <c r="O132" s="208"/>
      <c r="P132" s="208"/>
      <c r="Q132" s="208"/>
      <c r="R132" s="208"/>
      <c r="S132" s="208"/>
      <c r="T132" s="209"/>
      <c r="AT132" s="210" t="s">
        <v>258</v>
      </c>
      <c r="AU132" s="210" t="s">
        <v>84</v>
      </c>
      <c r="AV132" s="12" t="s">
        <v>84</v>
      </c>
      <c r="AW132" s="12" t="s">
        <v>6</v>
      </c>
      <c r="AX132" s="12" t="s">
        <v>82</v>
      </c>
      <c r="AY132" s="210" t="s">
        <v>166</v>
      </c>
    </row>
    <row r="133" spans="2:65" s="1" customFormat="1" ht="22.5" customHeight="1">
      <c r="B133" s="180"/>
      <c r="C133" s="181" t="s">
        <v>11</v>
      </c>
      <c r="D133" s="181" t="s">
        <v>169</v>
      </c>
      <c r="E133" s="182" t="s">
        <v>316</v>
      </c>
      <c r="F133" s="183" t="s">
        <v>317</v>
      </c>
      <c r="G133" s="184" t="s">
        <v>255</v>
      </c>
      <c r="H133" s="185">
        <v>6.0750000000000002</v>
      </c>
      <c r="I133" s="186"/>
      <c r="J133" s="187">
        <f>ROUND(I133*H133,2)</f>
        <v>0</v>
      </c>
      <c r="K133" s="183" t="s">
        <v>246</v>
      </c>
      <c r="L133" s="40"/>
      <c r="M133" s="188" t="s">
        <v>5</v>
      </c>
      <c r="N133" s="189" t="s">
        <v>46</v>
      </c>
      <c r="O133" s="41"/>
      <c r="P133" s="190">
        <f>O133*H133</f>
        <v>0</v>
      </c>
      <c r="Q133" s="190">
        <v>0</v>
      </c>
      <c r="R133" s="190">
        <f>Q133*H133</f>
        <v>0</v>
      </c>
      <c r="S133" s="190">
        <v>0</v>
      </c>
      <c r="T133" s="191">
        <f>S133*H133</f>
        <v>0</v>
      </c>
      <c r="AR133" s="23" t="s">
        <v>165</v>
      </c>
      <c r="AT133" s="23" t="s">
        <v>169</v>
      </c>
      <c r="AU133" s="23" t="s">
        <v>84</v>
      </c>
      <c r="AY133" s="23" t="s">
        <v>166</v>
      </c>
      <c r="BE133" s="192">
        <f>IF(N133="základní",J133,0)</f>
        <v>0</v>
      </c>
      <c r="BF133" s="192">
        <f>IF(N133="snížená",J133,0)</f>
        <v>0</v>
      </c>
      <c r="BG133" s="192">
        <f>IF(N133="zákl. přenesená",J133,0)</f>
        <v>0</v>
      </c>
      <c r="BH133" s="192">
        <f>IF(N133="sníž. přenesená",J133,0)</f>
        <v>0</v>
      </c>
      <c r="BI133" s="192">
        <f>IF(N133="nulová",J133,0)</f>
        <v>0</v>
      </c>
      <c r="BJ133" s="23" t="s">
        <v>82</v>
      </c>
      <c r="BK133" s="192">
        <f>ROUND(I133*H133,2)</f>
        <v>0</v>
      </c>
      <c r="BL133" s="23" t="s">
        <v>165</v>
      </c>
      <c r="BM133" s="23" t="s">
        <v>318</v>
      </c>
    </row>
    <row r="134" spans="2:65" s="1" customFormat="1" ht="36">
      <c r="B134" s="40"/>
      <c r="D134" s="197" t="s">
        <v>174</v>
      </c>
      <c r="F134" s="198" t="s">
        <v>319</v>
      </c>
      <c r="I134" s="195"/>
      <c r="L134" s="40"/>
      <c r="M134" s="196"/>
      <c r="N134" s="41"/>
      <c r="O134" s="41"/>
      <c r="P134" s="41"/>
      <c r="Q134" s="41"/>
      <c r="R134" s="41"/>
      <c r="S134" s="41"/>
      <c r="T134" s="69"/>
      <c r="AT134" s="23" t="s">
        <v>174</v>
      </c>
      <c r="AU134" s="23" t="s">
        <v>84</v>
      </c>
    </row>
    <row r="135" spans="2:65" s="12" customFormat="1">
      <c r="B135" s="202"/>
      <c r="D135" s="193" t="s">
        <v>258</v>
      </c>
      <c r="E135" s="203" t="s">
        <v>5</v>
      </c>
      <c r="F135" s="204" t="s">
        <v>320</v>
      </c>
      <c r="H135" s="205">
        <v>6.0750000000000002</v>
      </c>
      <c r="I135" s="206"/>
      <c r="L135" s="202"/>
      <c r="M135" s="207"/>
      <c r="N135" s="208"/>
      <c r="O135" s="208"/>
      <c r="P135" s="208"/>
      <c r="Q135" s="208"/>
      <c r="R135" s="208"/>
      <c r="S135" s="208"/>
      <c r="T135" s="209"/>
      <c r="AT135" s="210" t="s">
        <v>258</v>
      </c>
      <c r="AU135" s="210" t="s">
        <v>84</v>
      </c>
      <c r="AV135" s="12" t="s">
        <v>84</v>
      </c>
      <c r="AW135" s="12" t="s">
        <v>38</v>
      </c>
      <c r="AX135" s="12" t="s">
        <v>82</v>
      </c>
      <c r="AY135" s="210" t="s">
        <v>166</v>
      </c>
    </row>
    <row r="136" spans="2:65" s="1" customFormat="1" ht="31.5" customHeight="1">
      <c r="B136" s="180"/>
      <c r="C136" s="181" t="s">
        <v>321</v>
      </c>
      <c r="D136" s="181" t="s">
        <v>169</v>
      </c>
      <c r="E136" s="182" t="s">
        <v>322</v>
      </c>
      <c r="F136" s="183" t="s">
        <v>323</v>
      </c>
      <c r="G136" s="184" t="s">
        <v>255</v>
      </c>
      <c r="H136" s="185">
        <v>60.75</v>
      </c>
      <c r="I136" s="186"/>
      <c r="J136" s="187">
        <f>ROUND(I136*H136,2)</f>
        <v>0</v>
      </c>
      <c r="K136" s="183" t="s">
        <v>246</v>
      </c>
      <c r="L136" s="40"/>
      <c r="M136" s="188" t="s">
        <v>5</v>
      </c>
      <c r="N136" s="189" t="s">
        <v>46</v>
      </c>
      <c r="O136" s="41"/>
      <c r="P136" s="190">
        <f>O136*H136</f>
        <v>0</v>
      </c>
      <c r="Q136" s="190">
        <v>0</v>
      </c>
      <c r="R136" s="190">
        <f>Q136*H136</f>
        <v>0</v>
      </c>
      <c r="S136" s="190">
        <v>0</v>
      </c>
      <c r="T136" s="191">
        <f>S136*H136</f>
        <v>0</v>
      </c>
      <c r="AR136" s="23" t="s">
        <v>165</v>
      </c>
      <c r="AT136" s="23" t="s">
        <v>169</v>
      </c>
      <c r="AU136" s="23" t="s">
        <v>84</v>
      </c>
      <c r="AY136" s="23" t="s">
        <v>166</v>
      </c>
      <c r="BE136" s="192">
        <f>IF(N136="základní",J136,0)</f>
        <v>0</v>
      </c>
      <c r="BF136" s="192">
        <f>IF(N136="snížená",J136,0)</f>
        <v>0</v>
      </c>
      <c r="BG136" s="192">
        <f>IF(N136="zákl. přenesená",J136,0)</f>
        <v>0</v>
      </c>
      <c r="BH136" s="192">
        <f>IF(N136="sníž. přenesená",J136,0)</f>
        <v>0</v>
      </c>
      <c r="BI136" s="192">
        <f>IF(N136="nulová",J136,0)</f>
        <v>0</v>
      </c>
      <c r="BJ136" s="23" t="s">
        <v>82</v>
      </c>
      <c r="BK136" s="192">
        <f>ROUND(I136*H136,2)</f>
        <v>0</v>
      </c>
      <c r="BL136" s="23" t="s">
        <v>165</v>
      </c>
      <c r="BM136" s="23" t="s">
        <v>324</v>
      </c>
    </row>
    <row r="137" spans="2:65" s="1" customFormat="1" ht="36">
      <c r="B137" s="40"/>
      <c r="D137" s="197" t="s">
        <v>174</v>
      </c>
      <c r="F137" s="198" t="s">
        <v>325</v>
      </c>
      <c r="I137" s="195"/>
      <c r="L137" s="40"/>
      <c r="M137" s="196"/>
      <c r="N137" s="41"/>
      <c r="O137" s="41"/>
      <c r="P137" s="41"/>
      <c r="Q137" s="41"/>
      <c r="R137" s="41"/>
      <c r="S137" s="41"/>
      <c r="T137" s="69"/>
      <c r="AT137" s="23" t="s">
        <v>174</v>
      </c>
      <c r="AU137" s="23" t="s">
        <v>84</v>
      </c>
    </row>
    <row r="138" spans="2:65" s="12" customFormat="1">
      <c r="B138" s="202"/>
      <c r="D138" s="193" t="s">
        <v>258</v>
      </c>
      <c r="F138" s="204" t="s">
        <v>326</v>
      </c>
      <c r="H138" s="205">
        <v>60.75</v>
      </c>
      <c r="I138" s="206"/>
      <c r="L138" s="202"/>
      <c r="M138" s="207"/>
      <c r="N138" s="208"/>
      <c r="O138" s="208"/>
      <c r="P138" s="208"/>
      <c r="Q138" s="208"/>
      <c r="R138" s="208"/>
      <c r="S138" s="208"/>
      <c r="T138" s="209"/>
      <c r="AT138" s="210" t="s">
        <v>258</v>
      </c>
      <c r="AU138" s="210" t="s">
        <v>84</v>
      </c>
      <c r="AV138" s="12" t="s">
        <v>84</v>
      </c>
      <c r="AW138" s="12" t="s">
        <v>6</v>
      </c>
      <c r="AX138" s="12" t="s">
        <v>82</v>
      </c>
      <c r="AY138" s="210" t="s">
        <v>166</v>
      </c>
    </row>
    <row r="139" spans="2:65" s="1" customFormat="1" ht="22.5" customHeight="1">
      <c r="B139" s="180"/>
      <c r="C139" s="181" t="s">
        <v>327</v>
      </c>
      <c r="D139" s="181" t="s">
        <v>169</v>
      </c>
      <c r="E139" s="182" t="s">
        <v>328</v>
      </c>
      <c r="F139" s="183" t="s">
        <v>329</v>
      </c>
      <c r="G139" s="184" t="s">
        <v>255</v>
      </c>
      <c r="H139" s="185">
        <v>6.0750000000000002</v>
      </c>
      <c r="I139" s="186"/>
      <c r="J139" s="187">
        <f>ROUND(I139*H139,2)</f>
        <v>0</v>
      </c>
      <c r="K139" s="183" t="s">
        <v>246</v>
      </c>
      <c r="L139" s="40"/>
      <c r="M139" s="188" t="s">
        <v>5</v>
      </c>
      <c r="N139" s="189" t="s">
        <v>46</v>
      </c>
      <c r="O139" s="41"/>
      <c r="P139" s="190">
        <f>O139*H139</f>
        <v>0</v>
      </c>
      <c r="Q139" s="190">
        <v>0</v>
      </c>
      <c r="R139" s="190">
        <f>Q139*H139</f>
        <v>0</v>
      </c>
      <c r="S139" s="190">
        <v>0</v>
      </c>
      <c r="T139" s="191">
        <f>S139*H139</f>
        <v>0</v>
      </c>
      <c r="AR139" s="23" t="s">
        <v>165</v>
      </c>
      <c r="AT139" s="23" t="s">
        <v>169</v>
      </c>
      <c r="AU139" s="23" t="s">
        <v>84</v>
      </c>
      <c r="AY139" s="23" t="s">
        <v>166</v>
      </c>
      <c r="BE139" s="192">
        <f>IF(N139="základní",J139,0)</f>
        <v>0</v>
      </c>
      <c r="BF139" s="192">
        <f>IF(N139="snížená",J139,0)</f>
        <v>0</v>
      </c>
      <c r="BG139" s="192">
        <f>IF(N139="zákl. přenesená",J139,0)</f>
        <v>0</v>
      </c>
      <c r="BH139" s="192">
        <f>IF(N139="sníž. přenesená",J139,0)</f>
        <v>0</v>
      </c>
      <c r="BI139" s="192">
        <f>IF(N139="nulová",J139,0)</f>
        <v>0</v>
      </c>
      <c r="BJ139" s="23" t="s">
        <v>82</v>
      </c>
      <c r="BK139" s="192">
        <f>ROUND(I139*H139,2)</f>
        <v>0</v>
      </c>
      <c r="BL139" s="23" t="s">
        <v>165</v>
      </c>
      <c r="BM139" s="23" t="s">
        <v>330</v>
      </c>
    </row>
    <row r="140" spans="2:65" s="1" customFormat="1" ht="24">
      <c r="B140" s="40"/>
      <c r="D140" s="193" t="s">
        <v>174</v>
      </c>
      <c r="F140" s="194" t="s">
        <v>331</v>
      </c>
      <c r="I140" s="195"/>
      <c r="L140" s="40"/>
      <c r="M140" s="196"/>
      <c r="N140" s="41"/>
      <c r="O140" s="41"/>
      <c r="P140" s="41"/>
      <c r="Q140" s="41"/>
      <c r="R140" s="41"/>
      <c r="S140" s="41"/>
      <c r="T140" s="69"/>
      <c r="AT140" s="23" t="s">
        <v>174</v>
      </c>
      <c r="AU140" s="23" t="s">
        <v>84</v>
      </c>
    </row>
    <row r="141" spans="2:65" s="1" customFormat="1" ht="22.5" customHeight="1">
      <c r="B141" s="180"/>
      <c r="C141" s="181" t="s">
        <v>332</v>
      </c>
      <c r="D141" s="181" t="s">
        <v>169</v>
      </c>
      <c r="E141" s="182" t="s">
        <v>333</v>
      </c>
      <c r="F141" s="183" t="s">
        <v>334</v>
      </c>
      <c r="G141" s="184" t="s">
        <v>255</v>
      </c>
      <c r="H141" s="185">
        <v>6.0750000000000002</v>
      </c>
      <c r="I141" s="186"/>
      <c r="J141" s="187">
        <f>ROUND(I141*H141,2)</f>
        <v>0</v>
      </c>
      <c r="K141" s="183" t="s">
        <v>246</v>
      </c>
      <c r="L141" s="40"/>
      <c r="M141" s="188" t="s">
        <v>5</v>
      </c>
      <c r="N141" s="189" t="s">
        <v>46</v>
      </c>
      <c r="O141" s="41"/>
      <c r="P141" s="190">
        <f>O141*H141</f>
        <v>0</v>
      </c>
      <c r="Q141" s="190">
        <v>0</v>
      </c>
      <c r="R141" s="190">
        <f>Q141*H141</f>
        <v>0</v>
      </c>
      <c r="S141" s="190">
        <v>0</v>
      </c>
      <c r="T141" s="191">
        <f>S141*H141</f>
        <v>0</v>
      </c>
      <c r="AR141" s="23" t="s">
        <v>165</v>
      </c>
      <c r="AT141" s="23" t="s">
        <v>169</v>
      </c>
      <c r="AU141" s="23" t="s">
        <v>84</v>
      </c>
      <c r="AY141" s="23" t="s">
        <v>166</v>
      </c>
      <c r="BE141" s="192">
        <f>IF(N141="základní",J141,0)</f>
        <v>0</v>
      </c>
      <c r="BF141" s="192">
        <f>IF(N141="snížená",J141,0)</f>
        <v>0</v>
      </c>
      <c r="BG141" s="192">
        <f>IF(N141="zákl. přenesená",J141,0)</f>
        <v>0</v>
      </c>
      <c r="BH141" s="192">
        <f>IF(N141="sníž. přenesená",J141,0)</f>
        <v>0</v>
      </c>
      <c r="BI141" s="192">
        <f>IF(N141="nulová",J141,0)</f>
        <v>0</v>
      </c>
      <c r="BJ141" s="23" t="s">
        <v>82</v>
      </c>
      <c r="BK141" s="192">
        <f>ROUND(I141*H141,2)</f>
        <v>0</v>
      </c>
      <c r="BL141" s="23" t="s">
        <v>165</v>
      </c>
      <c r="BM141" s="23" t="s">
        <v>335</v>
      </c>
    </row>
    <row r="142" spans="2:65" s="1" customFormat="1">
      <c r="B142" s="40"/>
      <c r="D142" s="193" t="s">
        <v>174</v>
      </c>
      <c r="F142" s="194" t="s">
        <v>334</v>
      </c>
      <c r="I142" s="195"/>
      <c r="L142" s="40"/>
      <c r="M142" s="196"/>
      <c r="N142" s="41"/>
      <c r="O142" s="41"/>
      <c r="P142" s="41"/>
      <c r="Q142" s="41"/>
      <c r="R142" s="41"/>
      <c r="S142" s="41"/>
      <c r="T142" s="69"/>
      <c r="AT142" s="23" t="s">
        <v>174</v>
      </c>
      <c r="AU142" s="23" t="s">
        <v>84</v>
      </c>
    </row>
    <row r="143" spans="2:65" s="1" customFormat="1" ht="22.5" customHeight="1">
      <c r="B143" s="180"/>
      <c r="C143" s="181" t="s">
        <v>336</v>
      </c>
      <c r="D143" s="181" t="s">
        <v>169</v>
      </c>
      <c r="E143" s="182" t="s">
        <v>337</v>
      </c>
      <c r="F143" s="183" t="s">
        <v>338</v>
      </c>
      <c r="G143" s="184" t="s">
        <v>339</v>
      </c>
      <c r="H143" s="185">
        <v>12.15</v>
      </c>
      <c r="I143" s="186"/>
      <c r="J143" s="187">
        <f>ROUND(I143*H143,2)</f>
        <v>0</v>
      </c>
      <c r="K143" s="183" t="s">
        <v>246</v>
      </c>
      <c r="L143" s="40"/>
      <c r="M143" s="188" t="s">
        <v>5</v>
      </c>
      <c r="N143" s="189" t="s">
        <v>46</v>
      </c>
      <c r="O143" s="41"/>
      <c r="P143" s="190">
        <f>O143*H143</f>
        <v>0</v>
      </c>
      <c r="Q143" s="190">
        <v>0</v>
      </c>
      <c r="R143" s="190">
        <f>Q143*H143</f>
        <v>0</v>
      </c>
      <c r="S143" s="190">
        <v>0</v>
      </c>
      <c r="T143" s="191">
        <f>S143*H143</f>
        <v>0</v>
      </c>
      <c r="AR143" s="23" t="s">
        <v>165</v>
      </c>
      <c r="AT143" s="23" t="s">
        <v>169</v>
      </c>
      <c r="AU143" s="23" t="s">
        <v>84</v>
      </c>
      <c r="AY143" s="23" t="s">
        <v>166</v>
      </c>
      <c r="BE143" s="192">
        <f>IF(N143="základní",J143,0)</f>
        <v>0</v>
      </c>
      <c r="BF143" s="192">
        <f>IF(N143="snížená",J143,0)</f>
        <v>0</v>
      </c>
      <c r="BG143" s="192">
        <f>IF(N143="zákl. přenesená",J143,0)</f>
        <v>0</v>
      </c>
      <c r="BH143" s="192">
        <f>IF(N143="sníž. přenesená",J143,0)</f>
        <v>0</v>
      </c>
      <c r="BI143" s="192">
        <f>IF(N143="nulová",J143,0)</f>
        <v>0</v>
      </c>
      <c r="BJ143" s="23" t="s">
        <v>82</v>
      </c>
      <c r="BK143" s="192">
        <f>ROUND(I143*H143,2)</f>
        <v>0</v>
      </c>
      <c r="BL143" s="23" t="s">
        <v>165</v>
      </c>
      <c r="BM143" s="23" t="s">
        <v>340</v>
      </c>
    </row>
    <row r="144" spans="2:65" s="1" customFormat="1">
      <c r="B144" s="40"/>
      <c r="D144" s="197" t="s">
        <v>174</v>
      </c>
      <c r="F144" s="198" t="s">
        <v>341</v>
      </c>
      <c r="I144" s="195"/>
      <c r="L144" s="40"/>
      <c r="M144" s="196"/>
      <c r="N144" s="41"/>
      <c r="O144" s="41"/>
      <c r="P144" s="41"/>
      <c r="Q144" s="41"/>
      <c r="R144" s="41"/>
      <c r="S144" s="41"/>
      <c r="T144" s="69"/>
      <c r="AT144" s="23" t="s">
        <v>174</v>
      </c>
      <c r="AU144" s="23" t="s">
        <v>84</v>
      </c>
    </row>
    <row r="145" spans="2:65" s="12" customFormat="1">
      <c r="B145" s="202"/>
      <c r="D145" s="193" t="s">
        <v>258</v>
      </c>
      <c r="F145" s="204" t="s">
        <v>342</v>
      </c>
      <c r="H145" s="205">
        <v>12.15</v>
      </c>
      <c r="I145" s="206"/>
      <c r="L145" s="202"/>
      <c r="M145" s="207"/>
      <c r="N145" s="208"/>
      <c r="O145" s="208"/>
      <c r="P145" s="208"/>
      <c r="Q145" s="208"/>
      <c r="R145" s="208"/>
      <c r="S145" s="208"/>
      <c r="T145" s="209"/>
      <c r="AT145" s="210" t="s">
        <v>258</v>
      </c>
      <c r="AU145" s="210" t="s">
        <v>84</v>
      </c>
      <c r="AV145" s="12" t="s">
        <v>84</v>
      </c>
      <c r="AW145" s="12" t="s">
        <v>6</v>
      </c>
      <c r="AX145" s="12" t="s">
        <v>82</v>
      </c>
      <c r="AY145" s="210" t="s">
        <v>166</v>
      </c>
    </row>
    <row r="146" spans="2:65" s="1" customFormat="1" ht="22.5" customHeight="1">
      <c r="B146" s="180"/>
      <c r="C146" s="181" t="s">
        <v>343</v>
      </c>
      <c r="D146" s="181" t="s">
        <v>169</v>
      </c>
      <c r="E146" s="182" t="s">
        <v>344</v>
      </c>
      <c r="F146" s="183" t="s">
        <v>345</v>
      </c>
      <c r="G146" s="184" t="s">
        <v>255</v>
      </c>
      <c r="H146" s="185">
        <v>2.0750000000000002</v>
      </c>
      <c r="I146" s="186"/>
      <c r="J146" s="187">
        <f>ROUND(I146*H146,2)</f>
        <v>0</v>
      </c>
      <c r="K146" s="183" t="s">
        <v>246</v>
      </c>
      <c r="L146" s="40"/>
      <c r="M146" s="188" t="s">
        <v>5</v>
      </c>
      <c r="N146" s="189" t="s">
        <v>46</v>
      </c>
      <c r="O146" s="41"/>
      <c r="P146" s="190">
        <f>O146*H146</f>
        <v>0</v>
      </c>
      <c r="Q146" s="190">
        <v>0</v>
      </c>
      <c r="R146" s="190">
        <f>Q146*H146</f>
        <v>0</v>
      </c>
      <c r="S146" s="190">
        <v>0</v>
      </c>
      <c r="T146" s="191">
        <f>S146*H146</f>
        <v>0</v>
      </c>
      <c r="AR146" s="23" t="s">
        <v>165</v>
      </c>
      <c r="AT146" s="23" t="s">
        <v>169</v>
      </c>
      <c r="AU146" s="23" t="s">
        <v>84</v>
      </c>
      <c r="AY146" s="23" t="s">
        <v>166</v>
      </c>
      <c r="BE146" s="192">
        <f>IF(N146="základní",J146,0)</f>
        <v>0</v>
      </c>
      <c r="BF146" s="192">
        <f>IF(N146="snížená",J146,0)</f>
        <v>0</v>
      </c>
      <c r="BG146" s="192">
        <f>IF(N146="zákl. přenesená",J146,0)</f>
        <v>0</v>
      </c>
      <c r="BH146" s="192">
        <f>IF(N146="sníž. přenesená",J146,0)</f>
        <v>0</v>
      </c>
      <c r="BI146" s="192">
        <f>IF(N146="nulová",J146,0)</f>
        <v>0</v>
      </c>
      <c r="BJ146" s="23" t="s">
        <v>82</v>
      </c>
      <c r="BK146" s="192">
        <f>ROUND(I146*H146,2)</f>
        <v>0</v>
      </c>
      <c r="BL146" s="23" t="s">
        <v>165</v>
      </c>
      <c r="BM146" s="23" t="s">
        <v>346</v>
      </c>
    </row>
    <row r="147" spans="2:65" s="1" customFormat="1" ht="24">
      <c r="B147" s="40"/>
      <c r="D147" s="197" t="s">
        <v>174</v>
      </c>
      <c r="F147" s="198" t="s">
        <v>347</v>
      </c>
      <c r="I147" s="195"/>
      <c r="L147" s="40"/>
      <c r="M147" s="196"/>
      <c r="N147" s="41"/>
      <c r="O147" s="41"/>
      <c r="P147" s="41"/>
      <c r="Q147" s="41"/>
      <c r="R147" s="41"/>
      <c r="S147" s="41"/>
      <c r="T147" s="69"/>
      <c r="AT147" s="23" t="s">
        <v>174</v>
      </c>
      <c r="AU147" s="23" t="s">
        <v>84</v>
      </c>
    </row>
    <row r="148" spans="2:65" s="12" customFormat="1">
      <c r="B148" s="202"/>
      <c r="D148" s="193" t="s">
        <v>258</v>
      </c>
      <c r="E148" s="203" t="s">
        <v>5</v>
      </c>
      <c r="F148" s="204" t="s">
        <v>348</v>
      </c>
      <c r="H148" s="205">
        <v>2.0750000000000002</v>
      </c>
      <c r="I148" s="206"/>
      <c r="L148" s="202"/>
      <c r="M148" s="207"/>
      <c r="N148" s="208"/>
      <c r="O148" s="208"/>
      <c r="P148" s="208"/>
      <c r="Q148" s="208"/>
      <c r="R148" s="208"/>
      <c r="S148" s="208"/>
      <c r="T148" s="209"/>
      <c r="AT148" s="210" t="s">
        <v>258</v>
      </c>
      <c r="AU148" s="210" t="s">
        <v>84</v>
      </c>
      <c r="AV148" s="12" t="s">
        <v>84</v>
      </c>
      <c r="AW148" s="12" t="s">
        <v>38</v>
      </c>
      <c r="AX148" s="12" t="s">
        <v>82</v>
      </c>
      <c r="AY148" s="210" t="s">
        <v>166</v>
      </c>
    </row>
    <row r="149" spans="2:65" s="1" customFormat="1" ht="22.5" customHeight="1">
      <c r="B149" s="180"/>
      <c r="C149" s="181" t="s">
        <v>10</v>
      </c>
      <c r="D149" s="181" t="s">
        <v>169</v>
      </c>
      <c r="E149" s="182" t="s">
        <v>349</v>
      </c>
      <c r="F149" s="183" t="s">
        <v>350</v>
      </c>
      <c r="G149" s="184" t="s">
        <v>255</v>
      </c>
      <c r="H149" s="185">
        <v>4.7</v>
      </c>
      <c r="I149" s="186"/>
      <c r="J149" s="187">
        <f>ROUND(I149*H149,2)</f>
        <v>0</v>
      </c>
      <c r="K149" s="183" t="s">
        <v>246</v>
      </c>
      <c r="L149" s="40"/>
      <c r="M149" s="188" t="s">
        <v>5</v>
      </c>
      <c r="N149" s="189" t="s">
        <v>46</v>
      </c>
      <c r="O149" s="41"/>
      <c r="P149" s="190">
        <f>O149*H149</f>
        <v>0</v>
      </c>
      <c r="Q149" s="190">
        <v>0</v>
      </c>
      <c r="R149" s="190">
        <f>Q149*H149</f>
        <v>0</v>
      </c>
      <c r="S149" s="190">
        <v>0</v>
      </c>
      <c r="T149" s="191">
        <f>S149*H149</f>
        <v>0</v>
      </c>
      <c r="AR149" s="23" t="s">
        <v>165</v>
      </c>
      <c r="AT149" s="23" t="s">
        <v>169</v>
      </c>
      <c r="AU149" s="23" t="s">
        <v>84</v>
      </c>
      <c r="AY149" s="23" t="s">
        <v>166</v>
      </c>
      <c r="BE149" s="192">
        <f>IF(N149="základní",J149,0)</f>
        <v>0</v>
      </c>
      <c r="BF149" s="192">
        <f>IF(N149="snížená",J149,0)</f>
        <v>0</v>
      </c>
      <c r="BG149" s="192">
        <f>IF(N149="zákl. přenesená",J149,0)</f>
        <v>0</v>
      </c>
      <c r="BH149" s="192">
        <f>IF(N149="sníž. přenesená",J149,0)</f>
        <v>0</v>
      </c>
      <c r="BI149" s="192">
        <f>IF(N149="nulová",J149,0)</f>
        <v>0</v>
      </c>
      <c r="BJ149" s="23" t="s">
        <v>82</v>
      </c>
      <c r="BK149" s="192">
        <f>ROUND(I149*H149,2)</f>
        <v>0</v>
      </c>
      <c r="BL149" s="23" t="s">
        <v>165</v>
      </c>
      <c r="BM149" s="23" t="s">
        <v>351</v>
      </c>
    </row>
    <row r="150" spans="2:65" s="1" customFormat="1" ht="36">
      <c r="B150" s="40"/>
      <c r="D150" s="197" t="s">
        <v>174</v>
      </c>
      <c r="F150" s="198" t="s">
        <v>352</v>
      </c>
      <c r="I150" s="195"/>
      <c r="L150" s="40"/>
      <c r="M150" s="196"/>
      <c r="N150" s="41"/>
      <c r="O150" s="41"/>
      <c r="P150" s="41"/>
      <c r="Q150" s="41"/>
      <c r="R150" s="41"/>
      <c r="S150" s="41"/>
      <c r="T150" s="69"/>
      <c r="AT150" s="23" t="s">
        <v>174</v>
      </c>
      <c r="AU150" s="23" t="s">
        <v>84</v>
      </c>
    </row>
    <row r="151" spans="2:65" s="12" customFormat="1">
      <c r="B151" s="202"/>
      <c r="D151" s="193" t="s">
        <v>258</v>
      </c>
      <c r="E151" s="203" t="s">
        <v>5</v>
      </c>
      <c r="F151" s="204" t="s">
        <v>353</v>
      </c>
      <c r="H151" s="205">
        <v>4.7</v>
      </c>
      <c r="I151" s="206"/>
      <c r="L151" s="202"/>
      <c r="M151" s="207"/>
      <c r="N151" s="208"/>
      <c r="O151" s="208"/>
      <c r="P151" s="208"/>
      <c r="Q151" s="208"/>
      <c r="R151" s="208"/>
      <c r="S151" s="208"/>
      <c r="T151" s="209"/>
      <c r="AT151" s="210" t="s">
        <v>258</v>
      </c>
      <c r="AU151" s="210" t="s">
        <v>84</v>
      </c>
      <c r="AV151" s="12" t="s">
        <v>84</v>
      </c>
      <c r="AW151" s="12" t="s">
        <v>38</v>
      </c>
      <c r="AX151" s="12" t="s">
        <v>82</v>
      </c>
      <c r="AY151" s="210" t="s">
        <v>166</v>
      </c>
    </row>
    <row r="152" spans="2:65" s="1" customFormat="1" ht="22.5" customHeight="1">
      <c r="B152" s="180"/>
      <c r="C152" s="213" t="s">
        <v>354</v>
      </c>
      <c r="D152" s="213" t="s">
        <v>355</v>
      </c>
      <c r="E152" s="214" t="s">
        <v>356</v>
      </c>
      <c r="F152" s="215" t="s">
        <v>357</v>
      </c>
      <c r="G152" s="216" t="s">
        <v>339</v>
      </c>
      <c r="H152" s="217">
        <v>9.4</v>
      </c>
      <c r="I152" s="218"/>
      <c r="J152" s="219">
        <f>ROUND(I152*H152,2)</f>
        <v>0</v>
      </c>
      <c r="K152" s="215" t="s">
        <v>246</v>
      </c>
      <c r="L152" s="220"/>
      <c r="M152" s="221" t="s">
        <v>5</v>
      </c>
      <c r="N152" s="222" t="s">
        <v>46</v>
      </c>
      <c r="O152" s="41"/>
      <c r="P152" s="190">
        <f>O152*H152</f>
        <v>0</v>
      </c>
      <c r="Q152" s="190">
        <v>1</v>
      </c>
      <c r="R152" s="190">
        <f>Q152*H152</f>
        <v>9.4</v>
      </c>
      <c r="S152" s="190">
        <v>0</v>
      </c>
      <c r="T152" s="191">
        <f>S152*H152</f>
        <v>0</v>
      </c>
      <c r="AR152" s="23" t="s">
        <v>204</v>
      </c>
      <c r="AT152" s="23" t="s">
        <v>355</v>
      </c>
      <c r="AU152" s="23" t="s">
        <v>84</v>
      </c>
      <c r="AY152" s="23" t="s">
        <v>166</v>
      </c>
      <c r="BE152" s="192">
        <f>IF(N152="základní",J152,0)</f>
        <v>0</v>
      </c>
      <c r="BF152" s="192">
        <f>IF(N152="snížená",J152,0)</f>
        <v>0</v>
      </c>
      <c r="BG152" s="192">
        <f>IF(N152="zákl. přenesená",J152,0)</f>
        <v>0</v>
      </c>
      <c r="BH152" s="192">
        <f>IF(N152="sníž. přenesená",J152,0)</f>
        <v>0</v>
      </c>
      <c r="BI152" s="192">
        <f>IF(N152="nulová",J152,0)</f>
        <v>0</v>
      </c>
      <c r="BJ152" s="23" t="s">
        <v>82</v>
      </c>
      <c r="BK152" s="192">
        <f>ROUND(I152*H152,2)</f>
        <v>0</v>
      </c>
      <c r="BL152" s="23" t="s">
        <v>165</v>
      </c>
      <c r="BM152" s="23" t="s">
        <v>358</v>
      </c>
    </row>
    <row r="153" spans="2:65" s="1" customFormat="1">
      <c r="B153" s="40"/>
      <c r="D153" s="197" t="s">
        <v>174</v>
      </c>
      <c r="F153" s="198" t="s">
        <v>357</v>
      </c>
      <c r="I153" s="195"/>
      <c r="L153" s="40"/>
      <c r="M153" s="196"/>
      <c r="N153" s="41"/>
      <c r="O153" s="41"/>
      <c r="P153" s="41"/>
      <c r="Q153" s="41"/>
      <c r="R153" s="41"/>
      <c r="S153" s="41"/>
      <c r="T153" s="69"/>
      <c r="AT153" s="23" t="s">
        <v>174</v>
      </c>
      <c r="AU153" s="23" t="s">
        <v>84</v>
      </c>
    </row>
    <row r="154" spans="2:65" s="12" customFormat="1">
      <c r="B154" s="202"/>
      <c r="D154" s="197" t="s">
        <v>258</v>
      </c>
      <c r="F154" s="211" t="s">
        <v>359</v>
      </c>
      <c r="H154" s="212">
        <v>9.4</v>
      </c>
      <c r="I154" s="206"/>
      <c r="L154" s="202"/>
      <c r="M154" s="207"/>
      <c r="N154" s="208"/>
      <c r="O154" s="208"/>
      <c r="P154" s="208"/>
      <c r="Q154" s="208"/>
      <c r="R154" s="208"/>
      <c r="S154" s="208"/>
      <c r="T154" s="209"/>
      <c r="AT154" s="210" t="s">
        <v>258</v>
      </c>
      <c r="AU154" s="210" t="s">
        <v>84</v>
      </c>
      <c r="AV154" s="12" t="s">
        <v>84</v>
      </c>
      <c r="AW154" s="12" t="s">
        <v>6</v>
      </c>
      <c r="AX154" s="12" t="s">
        <v>82</v>
      </c>
      <c r="AY154" s="210" t="s">
        <v>166</v>
      </c>
    </row>
    <row r="155" spans="2:65" s="11" customFormat="1" ht="29.85" customHeight="1">
      <c r="B155" s="166"/>
      <c r="D155" s="177" t="s">
        <v>74</v>
      </c>
      <c r="E155" s="178" t="s">
        <v>165</v>
      </c>
      <c r="F155" s="178" t="s">
        <v>360</v>
      </c>
      <c r="I155" s="169"/>
      <c r="J155" s="179">
        <f>BK155</f>
        <v>0</v>
      </c>
      <c r="L155" s="166"/>
      <c r="M155" s="171"/>
      <c r="N155" s="172"/>
      <c r="O155" s="172"/>
      <c r="P155" s="173">
        <f>SUM(P156:P158)</f>
        <v>0</v>
      </c>
      <c r="Q155" s="172"/>
      <c r="R155" s="173">
        <f>SUM(R156:R158)</f>
        <v>0</v>
      </c>
      <c r="S155" s="172"/>
      <c r="T155" s="174">
        <f>SUM(T156:T158)</f>
        <v>0</v>
      </c>
      <c r="AR155" s="167" t="s">
        <v>82</v>
      </c>
      <c r="AT155" s="175" t="s">
        <v>74</v>
      </c>
      <c r="AU155" s="175" t="s">
        <v>82</v>
      </c>
      <c r="AY155" s="167" t="s">
        <v>166</v>
      </c>
      <c r="BK155" s="176">
        <f>SUM(BK156:BK158)</f>
        <v>0</v>
      </c>
    </row>
    <row r="156" spans="2:65" s="1" customFormat="1" ht="22.5" customHeight="1">
      <c r="B156" s="180"/>
      <c r="C156" s="181" t="s">
        <v>361</v>
      </c>
      <c r="D156" s="181" t="s">
        <v>169</v>
      </c>
      <c r="E156" s="182" t="s">
        <v>362</v>
      </c>
      <c r="F156" s="183" t="s">
        <v>363</v>
      </c>
      <c r="G156" s="184" t="s">
        <v>255</v>
      </c>
      <c r="H156" s="185">
        <v>1.375</v>
      </c>
      <c r="I156" s="186"/>
      <c r="J156" s="187">
        <f>ROUND(I156*H156,2)</f>
        <v>0</v>
      </c>
      <c r="K156" s="183" t="s">
        <v>246</v>
      </c>
      <c r="L156" s="40"/>
      <c r="M156" s="188" t="s">
        <v>5</v>
      </c>
      <c r="N156" s="189" t="s">
        <v>46</v>
      </c>
      <c r="O156" s="41"/>
      <c r="P156" s="190">
        <f>O156*H156</f>
        <v>0</v>
      </c>
      <c r="Q156" s="190">
        <v>0</v>
      </c>
      <c r="R156" s="190">
        <f>Q156*H156</f>
        <v>0</v>
      </c>
      <c r="S156" s="190">
        <v>0</v>
      </c>
      <c r="T156" s="191">
        <f>S156*H156</f>
        <v>0</v>
      </c>
      <c r="AR156" s="23" t="s">
        <v>165</v>
      </c>
      <c r="AT156" s="23" t="s">
        <v>169</v>
      </c>
      <c r="AU156" s="23" t="s">
        <v>84</v>
      </c>
      <c r="AY156" s="23" t="s">
        <v>166</v>
      </c>
      <c r="BE156" s="192">
        <f>IF(N156="základní",J156,0)</f>
        <v>0</v>
      </c>
      <c r="BF156" s="192">
        <f>IF(N156="snížená",J156,0)</f>
        <v>0</v>
      </c>
      <c r="BG156" s="192">
        <f>IF(N156="zákl. přenesená",J156,0)</f>
        <v>0</v>
      </c>
      <c r="BH156" s="192">
        <f>IF(N156="sníž. přenesená",J156,0)</f>
        <v>0</v>
      </c>
      <c r="BI156" s="192">
        <f>IF(N156="nulová",J156,0)</f>
        <v>0</v>
      </c>
      <c r="BJ156" s="23" t="s">
        <v>82</v>
      </c>
      <c r="BK156" s="192">
        <f>ROUND(I156*H156,2)</f>
        <v>0</v>
      </c>
      <c r="BL156" s="23" t="s">
        <v>165</v>
      </c>
      <c r="BM156" s="23" t="s">
        <v>364</v>
      </c>
    </row>
    <row r="157" spans="2:65" s="1" customFormat="1" ht="24">
      <c r="B157" s="40"/>
      <c r="D157" s="197" t="s">
        <v>174</v>
      </c>
      <c r="F157" s="198" t="s">
        <v>365</v>
      </c>
      <c r="I157" s="195"/>
      <c r="L157" s="40"/>
      <c r="M157" s="196"/>
      <c r="N157" s="41"/>
      <c r="O157" s="41"/>
      <c r="P157" s="41"/>
      <c r="Q157" s="41"/>
      <c r="R157" s="41"/>
      <c r="S157" s="41"/>
      <c r="T157" s="69"/>
      <c r="AT157" s="23" t="s">
        <v>174</v>
      </c>
      <c r="AU157" s="23" t="s">
        <v>84</v>
      </c>
    </row>
    <row r="158" spans="2:65" s="12" customFormat="1">
      <c r="B158" s="202"/>
      <c r="D158" s="197" t="s">
        <v>258</v>
      </c>
      <c r="E158" s="210" t="s">
        <v>5</v>
      </c>
      <c r="F158" s="211" t="s">
        <v>366</v>
      </c>
      <c r="H158" s="212">
        <v>1.375</v>
      </c>
      <c r="I158" s="206"/>
      <c r="L158" s="202"/>
      <c r="M158" s="207"/>
      <c r="N158" s="208"/>
      <c r="O158" s="208"/>
      <c r="P158" s="208"/>
      <c r="Q158" s="208"/>
      <c r="R158" s="208"/>
      <c r="S158" s="208"/>
      <c r="T158" s="209"/>
      <c r="AT158" s="210" t="s">
        <v>258</v>
      </c>
      <c r="AU158" s="210" t="s">
        <v>84</v>
      </c>
      <c r="AV158" s="12" t="s">
        <v>84</v>
      </c>
      <c r="AW158" s="12" t="s">
        <v>38</v>
      </c>
      <c r="AX158" s="12" t="s">
        <v>82</v>
      </c>
      <c r="AY158" s="210" t="s">
        <v>166</v>
      </c>
    </row>
    <row r="159" spans="2:65" s="11" customFormat="1" ht="29.85" customHeight="1">
      <c r="B159" s="166"/>
      <c r="D159" s="177" t="s">
        <v>74</v>
      </c>
      <c r="E159" s="178" t="s">
        <v>204</v>
      </c>
      <c r="F159" s="178" t="s">
        <v>367</v>
      </c>
      <c r="I159" s="169"/>
      <c r="J159" s="179">
        <f>BK159</f>
        <v>0</v>
      </c>
      <c r="L159" s="166"/>
      <c r="M159" s="171"/>
      <c r="N159" s="172"/>
      <c r="O159" s="172"/>
      <c r="P159" s="173">
        <f>SUM(P160:P167)</f>
        <v>0</v>
      </c>
      <c r="Q159" s="172"/>
      <c r="R159" s="173">
        <f>SUM(R160:R167)</f>
        <v>6.8199999999999997E-3</v>
      </c>
      <c r="S159" s="172"/>
      <c r="T159" s="174">
        <f>SUM(T160:T167)</f>
        <v>0</v>
      </c>
      <c r="AR159" s="167" t="s">
        <v>82</v>
      </c>
      <c r="AT159" s="175" t="s">
        <v>74</v>
      </c>
      <c r="AU159" s="175" t="s">
        <v>82</v>
      </c>
      <c r="AY159" s="167" t="s">
        <v>166</v>
      </c>
      <c r="BK159" s="176">
        <f>SUM(BK160:BK167)</f>
        <v>0</v>
      </c>
    </row>
    <row r="160" spans="2:65" s="1" customFormat="1" ht="22.5" customHeight="1">
      <c r="B160" s="180"/>
      <c r="C160" s="181" t="s">
        <v>368</v>
      </c>
      <c r="D160" s="181" t="s">
        <v>169</v>
      </c>
      <c r="E160" s="182" t="s">
        <v>369</v>
      </c>
      <c r="F160" s="183" t="s">
        <v>370</v>
      </c>
      <c r="G160" s="184" t="s">
        <v>245</v>
      </c>
      <c r="H160" s="185">
        <v>25</v>
      </c>
      <c r="I160" s="186"/>
      <c r="J160" s="187">
        <f>ROUND(I160*H160,2)</f>
        <v>0</v>
      </c>
      <c r="K160" s="183" t="s">
        <v>246</v>
      </c>
      <c r="L160" s="40"/>
      <c r="M160" s="188" t="s">
        <v>5</v>
      </c>
      <c r="N160" s="189" t="s">
        <v>46</v>
      </c>
      <c r="O160" s="41"/>
      <c r="P160" s="190">
        <f>O160*H160</f>
        <v>0</v>
      </c>
      <c r="Q160" s="190">
        <v>1.9000000000000001E-4</v>
      </c>
      <c r="R160" s="190">
        <f>Q160*H160</f>
        <v>4.7499999999999999E-3</v>
      </c>
      <c r="S160" s="190">
        <v>0</v>
      </c>
      <c r="T160" s="191">
        <f>S160*H160</f>
        <v>0</v>
      </c>
      <c r="AR160" s="23" t="s">
        <v>165</v>
      </c>
      <c r="AT160" s="23" t="s">
        <v>169</v>
      </c>
      <c r="AU160" s="23" t="s">
        <v>84</v>
      </c>
      <c r="AY160" s="23" t="s">
        <v>166</v>
      </c>
      <c r="BE160" s="192">
        <f>IF(N160="základní",J160,0)</f>
        <v>0</v>
      </c>
      <c r="BF160" s="192">
        <f>IF(N160="snížená",J160,0)</f>
        <v>0</v>
      </c>
      <c r="BG160" s="192">
        <f>IF(N160="zákl. přenesená",J160,0)</f>
        <v>0</v>
      </c>
      <c r="BH160" s="192">
        <f>IF(N160="sníž. přenesená",J160,0)</f>
        <v>0</v>
      </c>
      <c r="BI160" s="192">
        <f>IF(N160="nulová",J160,0)</f>
        <v>0</v>
      </c>
      <c r="BJ160" s="23" t="s">
        <v>82</v>
      </c>
      <c r="BK160" s="192">
        <f>ROUND(I160*H160,2)</f>
        <v>0</v>
      </c>
      <c r="BL160" s="23" t="s">
        <v>165</v>
      </c>
      <c r="BM160" s="23" t="s">
        <v>371</v>
      </c>
    </row>
    <row r="161" spans="2:65" s="1" customFormat="1">
      <c r="B161" s="40"/>
      <c r="D161" s="193" t="s">
        <v>174</v>
      </c>
      <c r="F161" s="194" t="s">
        <v>372</v>
      </c>
      <c r="I161" s="195"/>
      <c r="L161" s="40"/>
      <c r="M161" s="196"/>
      <c r="N161" s="41"/>
      <c r="O161" s="41"/>
      <c r="P161" s="41"/>
      <c r="Q161" s="41"/>
      <c r="R161" s="41"/>
      <c r="S161" s="41"/>
      <c r="T161" s="69"/>
      <c r="AT161" s="23" t="s">
        <v>174</v>
      </c>
      <c r="AU161" s="23" t="s">
        <v>84</v>
      </c>
    </row>
    <row r="162" spans="2:65" s="1" customFormat="1" ht="22.5" customHeight="1">
      <c r="B162" s="180"/>
      <c r="C162" s="181" t="s">
        <v>373</v>
      </c>
      <c r="D162" s="181" t="s">
        <v>169</v>
      </c>
      <c r="E162" s="182" t="s">
        <v>374</v>
      </c>
      <c r="F162" s="183" t="s">
        <v>375</v>
      </c>
      <c r="G162" s="184" t="s">
        <v>245</v>
      </c>
      <c r="H162" s="185">
        <v>23</v>
      </c>
      <c r="I162" s="186"/>
      <c r="J162" s="187">
        <f>ROUND(I162*H162,2)</f>
        <v>0</v>
      </c>
      <c r="K162" s="183" t="s">
        <v>246</v>
      </c>
      <c r="L162" s="40"/>
      <c r="M162" s="188" t="s">
        <v>5</v>
      </c>
      <c r="N162" s="189" t="s">
        <v>46</v>
      </c>
      <c r="O162" s="41"/>
      <c r="P162" s="190">
        <f>O162*H162</f>
        <v>0</v>
      </c>
      <c r="Q162" s="190">
        <v>9.0000000000000006E-5</v>
      </c>
      <c r="R162" s="190">
        <f>Q162*H162</f>
        <v>2.0700000000000002E-3</v>
      </c>
      <c r="S162" s="190">
        <v>0</v>
      </c>
      <c r="T162" s="191">
        <f>S162*H162</f>
        <v>0</v>
      </c>
      <c r="AR162" s="23" t="s">
        <v>165</v>
      </c>
      <c r="AT162" s="23" t="s">
        <v>169</v>
      </c>
      <c r="AU162" s="23" t="s">
        <v>84</v>
      </c>
      <c r="AY162" s="23" t="s">
        <v>166</v>
      </c>
      <c r="BE162" s="192">
        <f>IF(N162="základní",J162,0)</f>
        <v>0</v>
      </c>
      <c r="BF162" s="192">
        <f>IF(N162="snížená",J162,0)</f>
        <v>0</v>
      </c>
      <c r="BG162" s="192">
        <f>IF(N162="zákl. přenesená",J162,0)</f>
        <v>0</v>
      </c>
      <c r="BH162" s="192">
        <f>IF(N162="sníž. přenesená",J162,0)</f>
        <v>0</v>
      </c>
      <c r="BI162" s="192">
        <f>IF(N162="nulová",J162,0)</f>
        <v>0</v>
      </c>
      <c r="BJ162" s="23" t="s">
        <v>82</v>
      </c>
      <c r="BK162" s="192">
        <f>ROUND(I162*H162,2)</f>
        <v>0</v>
      </c>
      <c r="BL162" s="23" t="s">
        <v>165</v>
      </c>
      <c r="BM162" s="23" t="s">
        <v>376</v>
      </c>
    </row>
    <row r="163" spans="2:65" s="1" customFormat="1">
      <c r="B163" s="40"/>
      <c r="D163" s="193" t="s">
        <v>174</v>
      </c>
      <c r="F163" s="194" t="s">
        <v>377</v>
      </c>
      <c r="I163" s="195"/>
      <c r="L163" s="40"/>
      <c r="M163" s="196"/>
      <c r="N163" s="41"/>
      <c r="O163" s="41"/>
      <c r="P163" s="41"/>
      <c r="Q163" s="41"/>
      <c r="R163" s="41"/>
      <c r="S163" s="41"/>
      <c r="T163" s="69"/>
      <c r="AT163" s="23" t="s">
        <v>174</v>
      </c>
      <c r="AU163" s="23" t="s">
        <v>84</v>
      </c>
    </row>
    <row r="164" spans="2:65" s="1" customFormat="1" ht="22.5" customHeight="1">
      <c r="B164" s="180"/>
      <c r="C164" s="181" t="s">
        <v>378</v>
      </c>
      <c r="D164" s="181" t="s">
        <v>169</v>
      </c>
      <c r="E164" s="182" t="s">
        <v>379</v>
      </c>
      <c r="F164" s="183" t="s">
        <v>380</v>
      </c>
      <c r="G164" s="184" t="s">
        <v>172</v>
      </c>
      <c r="H164" s="185">
        <v>1</v>
      </c>
      <c r="I164" s="186"/>
      <c r="J164" s="187">
        <f>ROUND(I164*H164,2)</f>
        <v>0</v>
      </c>
      <c r="K164" s="183" t="s">
        <v>5</v>
      </c>
      <c r="L164" s="40"/>
      <c r="M164" s="188" t="s">
        <v>5</v>
      </c>
      <c r="N164" s="189" t="s">
        <v>46</v>
      </c>
      <c r="O164" s="41"/>
      <c r="P164" s="190">
        <f>O164*H164</f>
        <v>0</v>
      </c>
      <c r="Q164" s="190">
        <v>0</v>
      </c>
      <c r="R164" s="190">
        <f>Q164*H164</f>
        <v>0</v>
      </c>
      <c r="S164" s="190">
        <v>0</v>
      </c>
      <c r="T164" s="191">
        <f>S164*H164</f>
        <v>0</v>
      </c>
      <c r="AR164" s="23" t="s">
        <v>165</v>
      </c>
      <c r="AT164" s="23" t="s">
        <v>169</v>
      </c>
      <c r="AU164" s="23" t="s">
        <v>84</v>
      </c>
      <c r="AY164" s="23" t="s">
        <v>166</v>
      </c>
      <c r="BE164" s="192">
        <f>IF(N164="základní",J164,0)</f>
        <v>0</v>
      </c>
      <c r="BF164" s="192">
        <f>IF(N164="snížená",J164,0)</f>
        <v>0</v>
      </c>
      <c r="BG164" s="192">
        <f>IF(N164="zákl. přenesená",J164,0)</f>
        <v>0</v>
      </c>
      <c r="BH164" s="192">
        <f>IF(N164="sníž. přenesená",J164,0)</f>
        <v>0</v>
      </c>
      <c r="BI164" s="192">
        <f>IF(N164="nulová",J164,0)</f>
        <v>0</v>
      </c>
      <c r="BJ164" s="23" t="s">
        <v>82</v>
      </c>
      <c r="BK164" s="192">
        <f>ROUND(I164*H164,2)</f>
        <v>0</v>
      </c>
      <c r="BL164" s="23" t="s">
        <v>165</v>
      </c>
      <c r="BM164" s="23" t="s">
        <v>381</v>
      </c>
    </row>
    <row r="165" spans="2:65" s="1" customFormat="1">
      <c r="B165" s="40"/>
      <c r="D165" s="193" t="s">
        <v>174</v>
      </c>
      <c r="F165" s="194" t="s">
        <v>380</v>
      </c>
      <c r="I165" s="195"/>
      <c r="L165" s="40"/>
      <c r="M165" s="196"/>
      <c r="N165" s="41"/>
      <c r="O165" s="41"/>
      <c r="P165" s="41"/>
      <c r="Q165" s="41"/>
      <c r="R165" s="41"/>
      <c r="S165" s="41"/>
      <c r="T165" s="69"/>
      <c r="AT165" s="23" t="s">
        <v>174</v>
      </c>
      <c r="AU165" s="23" t="s">
        <v>84</v>
      </c>
    </row>
    <row r="166" spans="2:65" s="1" customFormat="1" ht="22.5" customHeight="1">
      <c r="B166" s="180"/>
      <c r="C166" s="181" t="s">
        <v>382</v>
      </c>
      <c r="D166" s="181" t="s">
        <v>169</v>
      </c>
      <c r="E166" s="182" t="s">
        <v>383</v>
      </c>
      <c r="F166" s="183" t="s">
        <v>384</v>
      </c>
      <c r="G166" s="184" t="s">
        <v>172</v>
      </c>
      <c r="H166" s="185">
        <v>1</v>
      </c>
      <c r="I166" s="186"/>
      <c r="J166" s="187">
        <f>ROUND(I166*H166,2)</f>
        <v>0</v>
      </c>
      <c r="K166" s="183" t="s">
        <v>5</v>
      </c>
      <c r="L166" s="40"/>
      <c r="M166" s="188" t="s">
        <v>5</v>
      </c>
      <c r="N166" s="189" t="s">
        <v>46</v>
      </c>
      <c r="O166" s="41"/>
      <c r="P166" s="190">
        <f>O166*H166</f>
        <v>0</v>
      </c>
      <c r="Q166" s="190">
        <v>0</v>
      </c>
      <c r="R166" s="190">
        <f>Q166*H166</f>
        <v>0</v>
      </c>
      <c r="S166" s="190">
        <v>0</v>
      </c>
      <c r="T166" s="191">
        <f>S166*H166</f>
        <v>0</v>
      </c>
      <c r="AR166" s="23" t="s">
        <v>165</v>
      </c>
      <c r="AT166" s="23" t="s">
        <v>169</v>
      </c>
      <c r="AU166" s="23" t="s">
        <v>84</v>
      </c>
      <c r="AY166" s="23" t="s">
        <v>166</v>
      </c>
      <c r="BE166" s="192">
        <f>IF(N166="základní",J166,0)</f>
        <v>0</v>
      </c>
      <c r="BF166" s="192">
        <f>IF(N166="snížená",J166,0)</f>
        <v>0</v>
      </c>
      <c r="BG166" s="192">
        <f>IF(N166="zákl. přenesená",J166,0)</f>
        <v>0</v>
      </c>
      <c r="BH166" s="192">
        <f>IF(N166="sníž. přenesená",J166,0)</f>
        <v>0</v>
      </c>
      <c r="BI166" s="192">
        <f>IF(N166="nulová",J166,0)</f>
        <v>0</v>
      </c>
      <c r="BJ166" s="23" t="s">
        <v>82</v>
      </c>
      <c r="BK166" s="192">
        <f>ROUND(I166*H166,2)</f>
        <v>0</v>
      </c>
      <c r="BL166" s="23" t="s">
        <v>165</v>
      </c>
      <c r="BM166" s="23" t="s">
        <v>385</v>
      </c>
    </row>
    <row r="167" spans="2:65" s="1" customFormat="1">
      <c r="B167" s="40"/>
      <c r="D167" s="197" t="s">
        <v>174</v>
      </c>
      <c r="F167" s="198" t="s">
        <v>384</v>
      </c>
      <c r="I167" s="195"/>
      <c r="L167" s="40"/>
      <c r="M167" s="196"/>
      <c r="N167" s="41"/>
      <c r="O167" s="41"/>
      <c r="P167" s="41"/>
      <c r="Q167" s="41"/>
      <c r="R167" s="41"/>
      <c r="S167" s="41"/>
      <c r="T167" s="69"/>
      <c r="AT167" s="23" t="s">
        <v>174</v>
      </c>
      <c r="AU167" s="23" t="s">
        <v>84</v>
      </c>
    </row>
    <row r="168" spans="2:65" s="11" customFormat="1" ht="29.85" customHeight="1">
      <c r="B168" s="166"/>
      <c r="D168" s="177" t="s">
        <v>74</v>
      </c>
      <c r="E168" s="178" t="s">
        <v>386</v>
      </c>
      <c r="F168" s="178" t="s">
        <v>387</v>
      </c>
      <c r="I168" s="169"/>
      <c r="J168" s="179">
        <f>BK168</f>
        <v>0</v>
      </c>
      <c r="L168" s="166"/>
      <c r="M168" s="171"/>
      <c r="N168" s="172"/>
      <c r="O168" s="172"/>
      <c r="P168" s="173">
        <f>SUM(P169:P171)</f>
        <v>0</v>
      </c>
      <c r="Q168" s="172"/>
      <c r="R168" s="173">
        <f>SUM(R169:R171)</f>
        <v>0</v>
      </c>
      <c r="S168" s="172"/>
      <c r="T168" s="174">
        <f>SUM(T169:T171)</f>
        <v>0</v>
      </c>
      <c r="AR168" s="167" t="s">
        <v>82</v>
      </c>
      <c r="AT168" s="175" t="s">
        <v>74</v>
      </c>
      <c r="AU168" s="175" t="s">
        <v>82</v>
      </c>
      <c r="AY168" s="167" t="s">
        <v>166</v>
      </c>
      <c r="BK168" s="176">
        <f>SUM(BK169:BK171)</f>
        <v>0</v>
      </c>
    </row>
    <row r="169" spans="2:65" s="1" customFormat="1" ht="22.5" customHeight="1">
      <c r="B169" s="180"/>
      <c r="C169" s="181" t="s">
        <v>388</v>
      </c>
      <c r="D169" s="181" t="s">
        <v>169</v>
      </c>
      <c r="E169" s="182" t="s">
        <v>389</v>
      </c>
      <c r="F169" s="183" t="s">
        <v>390</v>
      </c>
      <c r="G169" s="184" t="s">
        <v>339</v>
      </c>
      <c r="H169" s="185">
        <v>2.556</v>
      </c>
      <c r="I169" s="186"/>
      <c r="J169" s="187">
        <f>ROUND(I169*H169,2)</f>
        <v>0</v>
      </c>
      <c r="K169" s="183" t="s">
        <v>246</v>
      </c>
      <c r="L169" s="40"/>
      <c r="M169" s="188" t="s">
        <v>5</v>
      </c>
      <c r="N169" s="189" t="s">
        <v>46</v>
      </c>
      <c r="O169" s="41"/>
      <c r="P169" s="190">
        <f>O169*H169</f>
        <v>0</v>
      </c>
      <c r="Q169" s="190">
        <v>0</v>
      </c>
      <c r="R169" s="190">
        <f>Q169*H169</f>
        <v>0</v>
      </c>
      <c r="S169" s="190">
        <v>0</v>
      </c>
      <c r="T169" s="191">
        <f>S169*H169</f>
        <v>0</v>
      </c>
      <c r="AR169" s="23" t="s">
        <v>165</v>
      </c>
      <c r="AT169" s="23" t="s">
        <v>169</v>
      </c>
      <c r="AU169" s="23" t="s">
        <v>84</v>
      </c>
      <c r="AY169" s="23" t="s">
        <v>166</v>
      </c>
      <c r="BE169" s="192">
        <f>IF(N169="základní",J169,0)</f>
        <v>0</v>
      </c>
      <c r="BF169" s="192">
        <f>IF(N169="snížená",J169,0)</f>
        <v>0</v>
      </c>
      <c r="BG169" s="192">
        <f>IF(N169="zákl. přenesená",J169,0)</f>
        <v>0</v>
      </c>
      <c r="BH169" s="192">
        <f>IF(N169="sníž. přenesená",J169,0)</f>
        <v>0</v>
      </c>
      <c r="BI169" s="192">
        <f>IF(N169="nulová",J169,0)</f>
        <v>0</v>
      </c>
      <c r="BJ169" s="23" t="s">
        <v>82</v>
      </c>
      <c r="BK169" s="192">
        <f>ROUND(I169*H169,2)</f>
        <v>0</v>
      </c>
      <c r="BL169" s="23" t="s">
        <v>165</v>
      </c>
      <c r="BM169" s="23" t="s">
        <v>391</v>
      </c>
    </row>
    <row r="170" spans="2:65" s="1" customFormat="1" ht="24">
      <c r="B170" s="40"/>
      <c r="D170" s="197" t="s">
        <v>174</v>
      </c>
      <c r="F170" s="198" t="s">
        <v>392</v>
      </c>
      <c r="I170" s="195"/>
      <c r="L170" s="40"/>
      <c r="M170" s="196"/>
      <c r="N170" s="41"/>
      <c r="O170" s="41"/>
      <c r="P170" s="41"/>
      <c r="Q170" s="41"/>
      <c r="R170" s="41"/>
      <c r="S170" s="41"/>
      <c r="T170" s="69"/>
      <c r="AT170" s="23" t="s">
        <v>174</v>
      </c>
      <c r="AU170" s="23" t="s">
        <v>84</v>
      </c>
    </row>
    <row r="171" spans="2:65" s="12" customFormat="1">
      <c r="B171" s="202"/>
      <c r="D171" s="197" t="s">
        <v>258</v>
      </c>
      <c r="E171" s="210" t="s">
        <v>5</v>
      </c>
      <c r="F171" s="211" t="s">
        <v>393</v>
      </c>
      <c r="H171" s="212">
        <v>2.556</v>
      </c>
      <c r="I171" s="206"/>
      <c r="L171" s="202"/>
      <c r="M171" s="207"/>
      <c r="N171" s="208"/>
      <c r="O171" s="208"/>
      <c r="P171" s="208"/>
      <c r="Q171" s="208"/>
      <c r="R171" s="208"/>
      <c r="S171" s="208"/>
      <c r="T171" s="209"/>
      <c r="AT171" s="210" t="s">
        <v>258</v>
      </c>
      <c r="AU171" s="210" t="s">
        <v>84</v>
      </c>
      <c r="AV171" s="12" t="s">
        <v>84</v>
      </c>
      <c r="AW171" s="12" t="s">
        <v>38</v>
      </c>
      <c r="AX171" s="12" t="s">
        <v>82</v>
      </c>
      <c r="AY171" s="210" t="s">
        <v>166</v>
      </c>
    </row>
    <row r="172" spans="2:65" s="11" customFormat="1" ht="37.35" customHeight="1">
      <c r="B172" s="166"/>
      <c r="D172" s="167" t="s">
        <v>74</v>
      </c>
      <c r="E172" s="168" t="s">
        <v>355</v>
      </c>
      <c r="F172" s="168" t="s">
        <v>394</v>
      </c>
      <c r="I172" s="169"/>
      <c r="J172" s="170">
        <f>BK172</f>
        <v>0</v>
      </c>
      <c r="L172" s="166"/>
      <c r="M172" s="171"/>
      <c r="N172" s="172"/>
      <c r="O172" s="172"/>
      <c r="P172" s="173">
        <f>P173</f>
        <v>0</v>
      </c>
      <c r="Q172" s="172"/>
      <c r="R172" s="173">
        <f>R173</f>
        <v>2.5491999999999999</v>
      </c>
      <c r="S172" s="172"/>
      <c r="T172" s="174">
        <f>T173</f>
        <v>0</v>
      </c>
      <c r="AR172" s="167" t="s">
        <v>180</v>
      </c>
      <c r="AT172" s="175" t="s">
        <v>74</v>
      </c>
      <c r="AU172" s="175" t="s">
        <v>75</v>
      </c>
      <c r="AY172" s="167" t="s">
        <v>166</v>
      </c>
      <c r="BK172" s="176">
        <f>BK173</f>
        <v>0</v>
      </c>
    </row>
    <row r="173" spans="2:65" s="11" customFormat="1" ht="19.95" customHeight="1">
      <c r="B173" s="166"/>
      <c r="D173" s="177" t="s">
        <v>74</v>
      </c>
      <c r="E173" s="178" t="s">
        <v>395</v>
      </c>
      <c r="F173" s="178" t="s">
        <v>396</v>
      </c>
      <c r="I173" s="169"/>
      <c r="J173" s="179">
        <f>BK173</f>
        <v>0</v>
      </c>
      <c r="L173" s="166"/>
      <c r="M173" s="171"/>
      <c r="N173" s="172"/>
      <c r="O173" s="172"/>
      <c r="P173" s="173">
        <f>SUM(P174:P215)</f>
        <v>0</v>
      </c>
      <c r="Q173" s="172"/>
      <c r="R173" s="173">
        <f>SUM(R174:R215)</f>
        <v>2.5491999999999999</v>
      </c>
      <c r="S173" s="172"/>
      <c r="T173" s="174">
        <f>SUM(T174:T215)</f>
        <v>0</v>
      </c>
      <c r="AR173" s="167" t="s">
        <v>180</v>
      </c>
      <c r="AT173" s="175" t="s">
        <v>74</v>
      </c>
      <c r="AU173" s="175" t="s">
        <v>82</v>
      </c>
      <c r="AY173" s="167" t="s">
        <v>166</v>
      </c>
      <c r="BK173" s="176">
        <f>SUM(BK174:BK215)</f>
        <v>0</v>
      </c>
    </row>
    <row r="174" spans="2:65" s="1" customFormat="1" ht="22.5" customHeight="1">
      <c r="B174" s="180"/>
      <c r="C174" s="181" t="s">
        <v>397</v>
      </c>
      <c r="D174" s="181" t="s">
        <v>169</v>
      </c>
      <c r="E174" s="182" t="s">
        <v>398</v>
      </c>
      <c r="F174" s="183" t="s">
        <v>399</v>
      </c>
      <c r="G174" s="184" t="s">
        <v>400</v>
      </c>
      <c r="H174" s="185">
        <v>1</v>
      </c>
      <c r="I174" s="186"/>
      <c r="J174" s="187">
        <f>ROUND(I174*H174,2)</f>
        <v>0</v>
      </c>
      <c r="K174" s="183" t="s">
        <v>246</v>
      </c>
      <c r="L174" s="40"/>
      <c r="M174" s="188" t="s">
        <v>5</v>
      </c>
      <c r="N174" s="189" t="s">
        <v>46</v>
      </c>
      <c r="O174" s="41"/>
      <c r="P174" s="190">
        <f>O174*H174</f>
        <v>0</v>
      </c>
      <c r="Q174" s="190">
        <v>3.0000000000000001E-5</v>
      </c>
      <c r="R174" s="190">
        <f>Q174*H174</f>
        <v>3.0000000000000001E-5</v>
      </c>
      <c r="S174" s="190">
        <v>0</v>
      </c>
      <c r="T174" s="191">
        <f>S174*H174</f>
        <v>0</v>
      </c>
      <c r="AR174" s="23" t="s">
        <v>401</v>
      </c>
      <c r="AT174" s="23" t="s">
        <v>169</v>
      </c>
      <c r="AU174" s="23" t="s">
        <v>84</v>
      </c>
      <c r="AY174" s="23" t="s">
        <v>166</v>
      </c>
      <c r="BE174" s="192">
        <f>IF(N174="základní",J174,0)</f>
        <v>0</v>
      </c>
      <c r="BF174" s="192">
        <f>IF(N174="snížená",J174,0)</f>
        <v>0</v>
      </c>
      <c r="BG174" s="192">
        <f>IF(N174="zákl. přenesená",J174,0)</f>
        <v>0</v>
      </c>
      <c r="BH174" s="192">
        <f>IF(N174="sníž. přenesená",J174,0)</f>
        <v>0</v>
      </c>
      <c r="BI174" s="192">
        <f>IF(N174="nulová",J174,0)</f>
        <v>0</v>
      </c>
      <c r="BJ174" s="23" t="s">
        <v>82</v>
      </c>
      <c r="BK174" s="192">
        <f>ROUND(I174*H174,2)</f>
        <v>0</v>
      </c>
      <c r="BL174" s="23" t="s">
        <v>401</v>
      </c>
      <c r="BM174" s="23" t="s">
        <v>402</v>
      </c>
    </row>
    <row r="175" spans="2:65" s="1" customFormat="1">
      <c r="B175" s="40"/>
      <c r="D175" s="193" t="s">
        <v>174</v>
      </c>
      <c r="F175" s="194" t="s">
        <v>403</v>
      </c>
      <c r="I175" s="195"/>
      <c r="L175" s="40"/>
      <c r="M175" s="196"/>
      <c r="N175" s="41"/>
      <c r="O175" s="41"/>
      <c r="P175" s="41"/>
      <c r="Q175" s="41"/>
      <c r="R175" s="41"/>
      <c r="S175" s="41"/>
      <c r="T175" s="69"/>
      <c r="AT175" s="23" t="s">
        <v>174</v>
      </c>
      <c r="AU175" s="23" t="s">
        <v>84</v>
      </c>
    </row>
    <row r="176" spans="2:65" s="1" customFormat="1" ht="22.5" customHeight="1">
      <c r="B176" s="180"/>
      <c r="C176" s="181" t="s">
        <v>404</v>
      </c>
      <c r="D176" s="181" t="s">
        <v>169</v>
      </c>
      <c r="E176" s="182" t="s">
        <v>405</v>
      </c>
      <c r="F176" s="183" t="s">
        <v>406</v>
      </c>
      <c r="G176" s="184" t="s">
        <v>400</v>
      </c>
      <c r="H176" s="185">
        <v>1</v>
      </c>
      <c r="I176" s="186"/>
      <c r="J176" s="187">
        <f>ROUND(I176*H176,2)</f>
        <v>0</v>
      </c>
      <c r="K176" s="183" t="s">
        <v>246</v>
      </c>
      <c r="L176" s="40"/>
      <c r="M176" s="188" t="s">
        <v>5</v>
      </c>
      <c r="N176" s="189" t="s">
        <v>46</v>
      </c>
      <c r="O176" s="41"/>
      <c r="P176" s="190">
        <f>O176*H176</f>
        <v>0</v>
      </c>
      <c r="Q176" s="190">
        <v>0</v>
      </c>
      <c r="R176" s="190">
        <f>Q176*H176</f>
        <v>0</v>
      </c>
      <c r="S176" s="190">
        <v>0</v>
      </c>
      <c r="T176" s="191">
        <f>S176*H176</f>
        <v>0</v>
      </c>
      <c r="AR176" s="23" t="s">
        <v>401</v>
      </c>
      <c r="AT176" s="23" t="s">
        <v>169</v>
      </c>
      <c r="AU176" s="23" t="s">
        <v>84</v>
      </c>
      <c r="AY176" s="23" t="s">
        <v>166</v>
      </c>
      <c r="BE176" s="192">
        <f>IF(N176="základní",J176,0)</f>
        <v>0</v>
      </c>
      <c r="BF176" s="192">
        <f>IF(N176="snížená",J176,0)</f>
        <v>0</v>
      </c>
      <c r="BG176" s="192">
        <f>IF(N176="zákl. přenesená",J176,0)</f>
        <v>0</v>
      </c>
      <c r="BH176" s="192">
        <f>IF(N176="sníž. přenesená",J176,0)</f>
        <v>0</v>
      </c>
      <c r="BI176" s="192">
        <f>IF(N176="nulová",J176,0)</f>
        <v>0</v>
      </c>
      <c r="BJ176" s="23" t="s">
        <v>82</v>
      </c>
      <c r="BK176" s="192">
        <f>ROUND(I176*H176,2)</f>
        <v>0</v>
      </c>
      <c r="BL176" s="23" t="s">
        <v>401</v>
      </c>
      <c r="BM176" s="23" t="s">
        <v>407</v>
      </c>
    </row>
    <row r="177" spans="2:65" s="1" customFormat="1">
      <c r="B177" s="40"/>
      <c r="D177" s="193" t="s">
        <v>174</v>
      </c>
      <c r="F177" s="194" t="s">
        <v>408</v>
      </c>
      <c r="I177" s="195"/>
      <c r="L177" s="40"/>
      <c r="M177" s="196"/>
      <c r="N177" s="41"/>
      <c r="O177" s="41"/>
      <c r="P177" s="41"/>
      <c r="Q177" s="41"/>
      <c r="R177" s="41"/>
      <c r="S177" s="41"/>
      <c r="T177" s="69"/>
      <c r="AT177" s="23" t="s">
        <v>174</v>
      </c>
      <c r="AU177" s="23" t="s">
        <v>84</v>
      </c>
    </row>
    <row r="178" spans="2:65" s="1" customFormat="1" ht="22.5" customHeight="1">
      <c r="B178" s="180"/>
      <c r="C178" s="213" t="s">
        <v>409</v>
      </c>
      <c r="D178" s="213" t="s">
        <v>355</v>
      </c>
      <c r="E178" s="214" t="s">
        <v>410</v>
      </c>
      <c r="F178" s="215" t="s">
        <v>411</v>
      </c>
      <c r="G178" s="216" t="s">
        <v>400</v>
      </c>
      <c r="H178" s="217">
        <v>1</v>
      </c>
      <c r="I178" s="218"/>
      <c r="J178" s="219">
        <f>ROUND(I178*H178,2)</f>
        <v>0</v>
      </c>
      <c r="K178" s="215" t="s">
        <v>5</v>
      </c>
      <c r="L178" s="220"/>
      <c r="M178" s="221" t="s">
        <v>5</v>
      </c>
      <c r="N178" s="222" t="s">
        <v>46</v>
      </c>
      <c r="O178" s="41"/>
      <c r="P178" s="190">
        <f>O178*H178</f>
        <v>0</v>
      </c>
      <c r="Q178" s="190">
        <v>9.2000000000000003E-4</v>
      </c>
      <c r="R178" s="190">
        <f>Q178*H178</f>
        <v>9.2000000000000003E-4</v>
      </c>
      <c r="S178" s="190">
        <v>0</v>
      </c>
      <c r="T178" s="191">
        <f>S178*H178</f>
        <v>0</v>
      </c>
      <c r="AR178" s="23" t="s">
        <v>412</v>
      </c>
      <c r="AT178" s="23" t="s">
        <v>355</v>
      </c>
      <c r="AU178" s="23" t="s">
        <v>84</v>
      </c>
      <c r="AY178" s="23" t="s">
        <v>166</v>
      </c>
      <c r="BE178" s="192">
        <f>IF(N178="základní",J178,0)</f>
        <v>0</v>
      </c>
      <c r="BF178" s="192">
        <f>IF(N178="snížená",J178,0)</f>
        <v>0</v>
      </c>
      <c r="BG178" s="192">
        <f>IF(N178="zákl. přenesená",J178,0)</f>
        <v>0</v>
      </c>
      <c r="BH178" s="192">
        <f>IF(N178="sníž. přenesená",J178,0)</f>
        <v>0</v>
      </c>
      <c r="BI178" s="192">
        <f>IF(N178="nulová",J178,0)</f>
        <v>0</v>
      </c>
      <c r="BJ178" s="23" t="s">
        <v>82</v>
      </c>
      <c r="BK178" s="192">
        <f>ROUND(I178*H178,2)</f>
        <v>0</v>
      </c>
      <c r="BL178" s="23" t="s">
        <v>401</v>
      </c>
      <c r="BM178" s="23" t="s">
        <v>413</v>
      </c>
    </row>
    <row r="179" spans="2:65" s="1" customFormat="1">
      <c r="B179" s="40"/>
      <c r="D179" s="193" t="s">
        <v>174</v>
      </c>
      <c r="F179" s="194" t="s">
        <v>411</v>
      </c>
      <c r="I179" s="195"/>
      <c r="L179" s="40"/>
      <c r="M179" s="196"/>
      <c r="N179" s="41"/>
      <c r="O179" s="41"/>
      <c r="P179" s="41"/>
      <c r="Q179" s="41"/>
      <c r="R179" s="41"/>
      <c r="S179" s="41"/>
      <c r="T179" s="69"/>
      <c r="AT179" s="23" t="s">
        <v>174</v>
      </c>
      <c r="AU179" s="23" t="s">
        <v>84</v>
      </c>
    </row>
    <row r="180" spans="2:65" s="1" customFormat="1" ht="31.5" customHeight="1">
      <c r="B180" s="180"/>
      <c r="C180" s="181" t="s">
        <v>414</v>
      </c>
      <c r="D180" s="181" t="s">
        <v>169</v>
      </c>
      <c r="E180" s="182" t="s">
        <v>415</v>
      </c>
      <c r="F180" s="183" t="s">
        <v>416</v>
      </c>
      <c r="G180" s="184" t="s">
        <v>245</v>
      </c>
      <c r="H180" s="185">
        <v>22.5</v>
      </c>
      <c r="I180" s="186"/>
      <c r="J180" s="187">
        <f>ROUND(I180*H180,2)</f>
        <v>0</v>
      </c>
      <c r="K180" s="183" t="s">
        <v>246</v>
      </c>
      <c r="L180" s="40"/>
      <c r="M180" s="188" t="s">
        <v>5</v>
      </c>
      <c r="N180" s="189" t="s">
        <v>46</v>
      </c>
      <c r="O180" s="41"/>
      <c r="P180" s="190">
        <f>O180*H180</f>
        <v>0</v>
      </c>
      <c r="Q180" s="190">
        <v>0</v>
      </c>
      <c r="R180" s="190">
        <f>Q180*H180</f>
        <v>0</v>
      </c>
      <c r="S180" s="190">
        <v>0</v>
      </c>
      <c r="T180" s="191">
        <f>S180*H180</f>
        <v>0</v>
      </c>
      <c r="AR180" s="23" t="s">
        <v>401</v>
      </c>
      <c r="AT180" s="23" t="s">
        <v>169</v>
      </c>
      <c r="AU180" s="23" t="s">
        <v>84</v>
      </c>
      <c r="AY180" s="23" t="s">
        <v>166</v>
      </c>
      <c r="BE180" s="192">
        <f>IF(N180="základní",J180,0)</f>
        <v>0</v>
      </c>
      <c r="BF180" s="192">
        <f>IF(N180="snížená",J180,0)</f>
        <v>0</v>
      </c>
      <c r="BG180" s="192">
        <f>IF(N180="zákl. přenesená",J180,0)</f>
        <v>0</v>
      </c>
      <c r="BH180" s="192">
        <f>IF(N180="sníž. přenesená",J180,0)</f>
        <v>0</v>
      </c>
      <c r="BI180" s="192">
        <f>IF(N180="nulová",J180,0)</f>
        <v>0</v>
      </c>
      <c r="BJ180" s="23" t="s">
        <v>82</v>
      </c>
      <c r="BK180" s="192">
        <f>ROUND(I180*H180,2)</f>
        <v>0</v>
      </c>
      <c r="BL180" s="23" t="s">
        <v>401</v>
      </c>
      <c r="BM180" s="23" t="s">
        <v>417</v>
      </c>
    </row>
    <row r="181" spans="2:65" s="1" customFormat="1" ht="24">
      <c r="B181" s="40"/>
      <c r="D181" s="193" t="s">
        <v>174</v>
      </c>
      <c r="F181" s="194" t="s">
        <v>418</v>
      </c>
      <c r="I181" s="195"/>
      <c r="L181" s="40"/>
      <c r="M181" s="196"/>
      <c r="N181" s="41"/>
      <c r="O181" s="41"/>
      <c r="P181" s="41"/>
      <c r="Q181" s="41"/>
      <c r="R181" s="41"/>
      <c r="S181" s="41"/>
      <c r="T181" s="69"/>
      <c r="AT181" s="23" t="s">
        <v>174</v>
      </c>
      <c r="AU181" s="23" t="s">
        <v>84</v>
      </c>
    </row>
    <row r="182" spans="2:65" s="1" customFormat="1" ht="22.5" customHeight="1">
      <c r="B182" s="180"/>
      <c r="C182" s="213" t="s">
        <v>419</v>
      </c>
      <c r="D182" s="213" t="s">
        <v>355</v>
      </c>
      <c r="E182" s="214" t="s">
        <v>420</v>
      </c>
      <c r="F182" s="215" t="s">
        <v>421</v>
      </c>
      <c r="G182" s="216" t="s">
        <v>245</v>
      </c>
      <c r="H182" s="217">
        <v>20</v>
      </c>
      <c r="I182" s="218"/>
      <c r="J182" s="219">
        <f>ROUND(I182*H182,2)</f>
        <v>0</v>
      </c>
      <c r="K182" s="215" t="s">
        <v>246</v>
      </c>
      <c r="L182" s="220"/>
      <c r="M182" s="221" t="s">
        <v>5</v>
      </c>
      <c r="N182" s="222" t="s">
        <v>46</v>
      </c>
      <c r="O182" s="41"/>
      <c r="P182" s="190">
        <f>O182*H182</f>
        <v>0</v>
      </c>
      <c r="Q182" s="190">
        <v>1.0499999999999999E-3</v>
      </c>
      <c r="R182" s="190">
        <f>Q182*H182</f>
        <v>2.0999999999999998E-2</v>
      </c>
      <c r="S182" s="190">
        <v>0</v>
      </c>
      <c r="T182" s="191">
        <f>S182*H182</f>
        <v>0</v>
      </c>
      <c r="AR182" s="23" t="s">
        <v>422</v>
      </c>
      <c r="AT182" s="23" t="s">
        <v>355</v>
      </c>
      <c r="AU182" s="23" t="s">
        <v>84</v>
      </c>
      <c r="AY182" s="23" t="s">
        <v>166</v>
      </c>
      <c r="BE182" s="192">
        <f>IF(N182="základní",J182,0)</f>
        <v>0</v>
      </c>
      <c r="BF182" s="192">
        <f>IF(N182="snížená",J182,0)</f>
        <v>0</v>
      </c>
      <c r="BG182" s="192">
        <f>IF(N182="zákl. přenesená",J182,0)</f>
        <v>0</v>
      </c>
      <c r="BH182" s="192">
        <f>IF(N182="sníž. přenesená",J182,0)</f>
        <v>0</v>
      </c>
      <c r="BI182" s="192">
        <f>IF(N182="nulová",J182,0)</f>
        <v>0</v>
      </c>
      <c r="BJ182" s="23" t="s">
        <v>82</v>
      </c>
      <c r="BK182" s="192">
        <f>ROUND(I182*H182,2)</f>
        <v>0</v>
      </c>
      <c r="BL182" s="23" t="s">
        <v>422</v>
      </c>
      <c r="BM182" s="23" t="s">
        <v>423</v>
      </c>
    </row>
    <row r="183" spans="2:65" s="1" customFormat="1">
      <c r="B183" s="40"/>
      <c r="D183" s="193" t="s">
        <v>174</v>
      </c>
      <c r="F183" s="194" t="s">
        <v>421</v>
      </c>
      <c r="I183" s="195"/>
      <c r="L183" s="40"/>
      <c r="M183" s="196"/>
      <c r="N183" s="41"/>
      <c r="O183" s="41"/>
      <c r="P183" s="41"/>
      <c r="Q183" s="41"/>
      <c r="R183" s="41"/>
      <c r="S183" s="41"/>
      <c r="T183" s="69"/>
      <c r="AT183" s="23" t="s">
        <v>174</v>
      </c>
      <c r="AU183" s="23" t="s">
        <v>84</v>
      </c>
    </row>
    <row r="184" spans="2:65" s="1" customFormat="1" ht="22.5" customHeight="1">
      <c r="B184" s="180"/>
      <c r="C184" s="213" t="s">
        <v>424</v>
      </c>
      <c r="D184" s="213" t="s">
        <v>355</v>
      </c>
      <c r="E184" s="214" t="s">
        <v>425</v>
      </c>
      <c r="F184" s="215" t="s">
        <v>426</v>
      </c>
      <c r="G184" s="216" t="s">
        <v>245</v>
      </c>
      <c r="H184" s="217">
        <v>2.5</v>
      </c>
      <c r="I184" s="218"/>
      <c r="J184" s="219">
        <f>ROUND(I184*H184,2)</f>
        <v>0</v>
      </c>
      <c r="K184" s="215" t="s">
        <v>246</v>
      </c>
      <c r="L184" s="220"/>
      <c r="M184" s="221" t="s">
        <v>5</v>
      </c>
      <c r="N184" s="222" t="s">
        <v>46</v>
      </c>
      <c r="O184" s="41"/>
      <c r="P184" s="190">
        <f>O184*H184</f>
        <v>0</v>
      </c>
      <c r="Q184" s="190">
        <v>1.06E-3</v>
      </c>
      <c r="R184" s="190">
        <f>Q184*H184</f>
        <v>2.65E-3</v>
      </c>
      <c r="S184" s="190">
        <v>0</v>
      </c>
      <c r="T184" s="191">
        <f>S184*H184</f>
        <v>0</v>
      </c>
      <c r="AR184" s="23" t="s">
        <v>422</v>
      </c>
      <c r="AT184" s="23" t="s">
        <v>355</v>
      </c>
      <c r="AU184" s="23" t="s">
        <v>84</v>
      </c>
      <c r="AY184" s="23" t="s">
        <v>166</v>
      </c>
      <c r="BE184" s="192">
        <f>IF(N184="základní",J184,0)</f>
        <v>0</v>
      </c>
      <c r="BF184" s="192">
        <f>IF(N184="snížená",J184,0)</f>
        <v>0</v>
      </c>
      <c r="BG184" s="192">
        <f>IF(N184="zákl. přenesená",J184,0)</f>
        <v>0</v>
      </c>
      <c r="BH184" s="192">
        <f>IF(N184="sníž. přenesená",J184,0)</f>
        <v>0</v>
      </c>
      <c r="BI184" s="192">
        <f>IF(N184="nulová",J184,0)</f>
        <v>0</v>
      </c>
      <c r="BJ184" s="23" t="s">
        <v>82</v>
      </c>
      <c r="BK184" s="192">
        <f>ROUND(I184*H184,2)</f>
        <v>0</v>
      </c>
      <c r="BL184" s="23" t="s">
        <v>422</v>
      </c>
      <c r="BM184" s="23" t="s">
        <v>427</v>
      </c>
    </row>
    <row r="185" spans="2:65" s="1" customFormat="1">
      <c r="B185" s="40"/>
      <c r="D185" s="193" t="s">
        <v>174</v>
      </c>
      <c r="F185" s="194" t="s">
        <v>426</v>
      </c>
      <c r="I185" s="195"/>
      <c r="L185" s="40"/>
      <c r="M185" s="196"/>
      <c r="N185" s="41"/>
      <c r="O185" s="41"/>
      <c r="P185" s="41"/>
      <c r="Q185" s="41"/>
      <c r="R185" s="41"/>
      <c r="S185" s="41"/>
      <c r="T185" s="69"/>
      <c r="AT185" s="23" t="s">
        <v>174</v>
      </c>
      <c r="AU185" s="23" t="s">
        <v>84</v>
      </c>
    </row>
    <row r="186" spans="2:65" s="1" customFormat="1" ht="31.5" customHeight="1">
      <c r="B186" s="180"/>
      <c r="C186" s="181" t="s">
        <v>428</v>
      </c>
      <c r="D186" s="181" t="s">
        <v>169</v>
      </c>
      <c r="E186" s="182" t="s">
        <v>429</v>
      </c>
      <c r="F186" s="183" t="s">
        <v>430</v>
      </c>
      <c r="G186" s="184" t="s">
        <v>245</v>
      </c>
      <c r="H186" s="185">
        <v>2.5</v>
      </c>
      <c r="I186" s="186"/>
      <c r="J186" s="187">
        <f>ROUND(I186*H186,2)</f>
        <v>0</v>
      </c>
      <c r="K186" s="183" t="s">
        <v>246</v>
      </c>
      <c r="L186" s="40"/>
      <c r="M186" s="188" t="s">
        <v>5</v>
      </c>
      <c r="N186" s="189" t="s">
        <v>46</v>
      </c>
      <c r="O186" s="41"/>
      <c r="P186" s="190">
        <f>O186*H186</f>
        <v>0</v>
      </c>
      <c r="Q186" s="190">
        <v>0</v>
      </c>
      <c r="R186" s="190">
        <f>Q186*H186</f>
        <v>0</v>
      </c>
      <c r="S186" s="190">
        <v>0</v>
      </c>
      <c r="T186" s="191">
        <f>S186*H186</f>
        <v>0</v>
      </c>
      <c r="AR186" s="23" t="s">
        <v>401</v>
      </c>
      <c r="AT186" s="23" t="s">
        <v>169</v>
      </c>
      <c r="AU186" s="23" t="s">
        <v>84</v>
      </c>
      <c r="AY186" s="23" t="s">
        <v>166</v>
      </c>
      <c r="BE186" s="192">
        <f>IF(N186="základní",J186,0)</f>
        <v>0</v>
      </c>
      <c r="BF186" s="192">
        <f>IF(N186="snížená",J186,0)</f>
        <v>0</v>
      </c>
      <c r="BG186" s="192">
        <f>IF(N186="zákl. přenesená",J186,0)</f>
        <v>0</v>
      </c>
      <c r="BH186" s="192">
        <f>IF(N186="sníž. přenesená",J186,0)</f>
        <v>0</v>
      </c>
      <c r="BI186" s="192">
        <f>IF(N186="nulová",J186,0)</f>
        <v>0</v>
      </c>
      <c r="BJ186" s="23" t="s">
        <v>82</v>
      </c>
      <c r="BK186" s="192">
        <f>ROUND(I186*H186,2)</f>
        <v>0</v>
      </c>
      <c r="BL186" s="23" t="s">
        <v>401</v>
      </c>
      <c r="BM186" s="23" t="s">
        <v>431</v>
      </c>
    </row>
    <row r="187" spans="2:65" s="1" customFormat="1" ht="24">
      <c r="B187" s="40"/>
      <c r="D187" s="193" t="s">
        <v>174</v>
      </c>
      <c r="F187" s="194" t="s">
        <v>432</v>
      </c>
      <c r="I187" s="195"/>
      <c r="L187" s="40"/>
      <c r="M187" s="196"/>
      <c r="N187" s="41"/>
      <c r="O187" s="41"/>
      <c r="P187" s="41"/>
      <c r="Q187" s="41"/>
      <c r="R187" s="41"/>
      <c r="S187" s="41"/>
      <c r="T187" s="69"/>
      <c r="AT187" s="23" t="s">
        <v>174</v>
      </c>
      <c r="AU187" s="23" t="s">
        <v>84</v>
      </c>
    </row>
    <row r="188" spans="2:65" s="1" customFormat="1" ht="22.5" customHeight="1">
      <c r="B188" s="180"/>
      <c r="C188" s="213" t="s">
        <v>433</v>
      </c>
      <c r="D188" s="213" t="s">
        <v>355</v>
      </c>
      <c r="E188" s="214" t="s">
        <v>434</v>
      </c>
      <c r="F188" s="215" t="s">
        <v>435</v>
      </c>
      <c r="G188" s="216" t="s">
        <v>245</v>
      </c>
      <c r="H188" s="217">
        <v>2.5</v>
      </c>
      <c r="I188" s="218"/>
      <c r="J188" s="219">
        <f>ROUND(I188*H188,2)</f>
        <v>0</v>
      </c>
      <c r="K188" s="215" t="s">
        <v>246</v>
      </c>
      <c r="L188" s="220"/>
      <c r="M188" s="221" t="s">
        <v>5</v>
      </c>
      <c r="N188" s="222" t="s">
        <v>46</v>
      </c>
      <c r="O188" s="41"/>
      <c r="P188" s="190">
        <f>O188*H188</f>
        <v>0</v>
      </c>
      <c r="Q188" s="190">
        <v>9.6000000000000002E-4</v>
      </c>
      <c r="R188" s="190">
        <f>Q188*H188</f>
        <v>2.4000000000000002E-3</v>
      </c>
      <c r="S188" s="190">
        <v>0</v>
      </c>
      <c r="T188" s="191">
        <f>S188*H188</f>
        <v>0</v>
      </c>
      <c r="AR188" s="23" t="s">
        <v>422</v>
      </c>
      <c r="AT188" s="23" t="s">
        <v>355</v>
      </c>
      <c r="AU188" s="23" t="s">
        <v>84</v>
      </c>
      <c r="AY188" s="23" t="s">
        <v>166</v>
      </c>
      <c r="BE188" s="192">
        <f>IF(N188="základní",J188,0)</f>
        <v>0</v>
      </c>
      <c r="BF188" s="192">
        <f>IF(N188="snížená",J188,0)</f>
        <v>0</v>
      </c>
      <c r="BG188" s="192">
        <f>IF(N188="zákl. přenesená",J188,0)</f>
        <v>0</v>
      </c>
      <c r="BH188" s="192">
        <f>IF(N188="sníž. přenesená",J188,0)</f>
        <v>0</v>
      </c>
      <c r="BI188" s="192">
        <f>IF(N188="nulová",J188,0)</f>
        <v>0</v>
      </c>
      <c r="BJ188" s="23" t="s">
        <v>82</v>
      </c>
      <c r="BK188" s="192">
        <f>ROUND(I188*H188,2)</f>
        <v>0</v>
      </c>
      <c r="BL188" s="23" t="s">
        <v>422</v>
      </c>
      <c r="BM188" s="23" t="s">
        <v>436</v>
      </c>
    </row>
    <row r="189" spans="2:65" s="1" customFormat="1">
      <c r="B189" s="40"/>
      <c r="D189" s="193" t="s">
        <v>174</v>
      </c>
      <c r="F189" s="194" t="s">
        <v>435</v>
      </c>
      <c r="I189" s="195"/>
      <c r="L189" s="40"/>
      <c r="M189" s="196"/>
      <c r="N189" s="41"/>
      <c r="O189" s="41"/>
      <c r="P189" s="41"/>
      <c r="Q189" s="41"/>
      <c r="R189" s="41"/>
      <c r="S189" s="41"/>
      <c r="T189" s="69"/>
      <c r="AT189" s="23" t="s">
        <v>174</v>
      </c>
      <c r="AU189" s="23" t="s">
        <v>84</v>
      </c>
    </row>
    <row r="190" spans="2:65" s="1" customFormat="1" ht="31.5" customHeight="1">
      <c r="B190" s="180"/>
      <c r="C190" s="181" t="s">
        <v>437</v>
      </c>
      <c r="D190" s="181" t="s">
        <v>169</v>
      </c>
      <c r="E190" s="182" t="s">
        <v>438</v>
      </c>
      <c r="F190" s="183" t="s">
        <v>439</v>
      </c>
      <c r="G190" s="184" t="s">
        <v>245</v>
      </c>
      <c r="H190" s="185">
        <v>2.4</v>
      </c>
      <c r="I190" s="186"/>
      <c r="J190" s="187">
        <f>ROUND(I190*H190,2)</f>
        <v>0</v>
      </c>
      <c r="K190" s="183" t="s">
        <v>246</v>
      </c>
      <c r="L190" s="40"/>
      <c r="M190" s="188" t="s">
        <v>5</v>
      </c>
      <c r="N190" s="189" t="s">
        <v>46</v>
      </c>
      <c r="O190" s="41"/>
      <c r="P190" s="190">
        <f>O190*H190</f>
        <v>0</v>
      </c>
      <c r="Q190" s="190">
        <v>0</v>
      </c>
      <c r="R190" s="190">
        <f>Q190*H190</f>
        <v>0</v>
      </c>
      <c r="S190" s="190">
        <v>0</v>
      </c>
      <c r="T190" s="191">
        <f>S190*H190</f>
        <v>0</v>
      </c>
      <c r="AR190" s="23" t="s">
        <v>401</v>
      </c>
      <c r="AT190" s="23" t="s">
        <v>169</v>
      </c>
      <c r="AU190" s="23" t="s">
        <v>84</v>
      </c>
      <c r="AY190" s="23" t="s">
        <v>166</v>
      </c>
      <c r="BE190" s="192">
        <f>IF(N190="základní",J190,0)</f>
        <v>0</v>
      </c>
      <c r="BF190" s="192">
        <f>IF(N190="snížená",J190,0)</f>
        <v>0</v>
      </c>
      <c r="BG190" s="192">
        <f>IF(N190="zákl. přenesená",J190,0)</f>
        <v>0</v>
      </c>
      <c r="BH190" s="192">
        <f>IF(N190="sníž. přenesená",J190,0)</f>
        <v>0</v>
      </c>
      <c r="BI190" s="192">
        <f>IF(N190="nulová",J190,0)</f>
        <v>0</v>
      </c>
      <c r="BJ190" s="23" t="s">
        <v>82</v>
      </c>
      <c r="BK190" s="192">
        <f>ROUND(I190*H190,2)</f>
        <v>0</v>
      </c>
      <c r="BL190" s="23" t="s">
        <v>401</v>
      </c>
      <c r="BM190" s="23" t="s">
        <v>440</v>
      </c>
    </row>
    <row r="191" spans="2:65" s="1" customFormat="1" ht="24">
      <c r="B191" s="40"/>
      <c r="D191" s="193" t="s">
        <v>174</v>
      </c>
      <c r="F191" s="194" t="s">
        <v>441</v>
      </c>
      <c r="I191" s="195"/>
      <c r="L191" s="40"/>
      <c r="M191" s="196"/>
      <c r="N191" s="41"/>
      <c r="O191" s="41"/>
      <c r="P191" s="41"/>
      <c r="Q191" s="41"/>
      <c r="R191" s="41"/>
      <c r="S191" s="41"/>
      <c r="T191" s="69"/>
      <c r="AT191" s="23" t="s">
        <v>174</v>
      </c>
      <c r="AU191" s="23" t="s">
        <v>84</v>
      </c>
    </row>
    <row r="192" spans="2:65" s="1" customFormat="1" ht="22.5" customHeight="1">
      <c r="B192" s="180"/>
      <c r="C192" s="213" t="s">
        <v>442</v>
      </c>
      <c r="D192" s="213" t="s">
        <v>355</v>
      </c>
      <c r="E192" s="214" t="s">
        <v>443</v>
      </c>
      <c r="F192" s="215" t="s">
        <v>444</v>
      </c>
      <c r="G192" s="216" t="s">
        <v>245</v>
      </c>
      <c r="H192" s="217">
        <v>2.4</v>
      </c>
      <c r="I192" s="218"/>
      <c r="J192" s="219">
        <f>ROUND(I192*H192,2)</f>
        <v>0</v>
      </c>
      <c r="K192" s="215" t="s">
        <v>246</v>
      </c>
      <c r="L192" s="220"/>
      <c r="M192" s="221" t="s">
        <v>5</v>
      </c>
      <c r="N192" s="222" t="s">
        <v>46</v>
      </c>
      <c r="O192" s="41"/>
      <c r="P192" s="190">
        <f>O192*H192</f>
        <v>0</v>
      </c>
      <c r="Q192" s="190">
        <v>2.0999999999999999E-3</v>
      </c>
      <c r="R192" s="190">
        <f>Q192*H192</f>
        <v>5.0399999999999993E-3</v>
      </c>
      <c r="S192" s="190">
        <v>0</v>
      </c>
      <c r="T192" s="191">
        <f>S192*H192</f>
        <v>0</v>
      </c>
      <c r="AR192" s="23" t="s">
        <v>422</v>
      </c>
      <c r="AT192" s="23" t="s">
        <v>355</v>
      </c>
      <c r="AU192" s="23" t="s">
        <v>84</v>
      </c>
      <c r="AY192" s="23" t="s">
        <v>166</v>
      </c>
      <c r="BE192" s="192">
        <f>IF(N192="základní",J192,0)</f>
        <v>0</v>
      </c>
      <c r="BF192" s="192">
        <f>IF(N192="snížená",J192,0)</f>
        <v>0</v>
      </c>
      <c r="BG192" s="192">
        <f>IF(N192="zákl. přenesená",J192,0)</f>
        <v>0</v>
      </c>
      <c r="BH192" s="192">
        <f>IF(N192="sníž. přenesená",J192,0)</f>
        <v>0</v>
      </c>
      <c r="BI192" s="192">
        <f>IF(N192="nulová",J192,0)</f>
        <v>0</v>
      </c>
      <c r="BJ192" s="23" t="s">
        <v>82</v>
      </c>
      <c r="BK192" s="192">
        <f>ROUND(I192*H192,2)</f>
        <v>0</v>
      </c>
      <c r="BL192" s="23" t="s">
        <v>422</v>
      </c>
      <c r="BM192" s="23" t="s">
        <v>445</v>
      </c>
    </row>
    <row r="193" spans="2:65" s="1" customFormat="1">
      <c r="B193" s="40"/>
      <c r="D193" s="193" t="s">
        <v>174</v>
      </c>
      <c r="F193" s="194" t="s">
        <v>444</v>
      </c>
      <c r="I193" s="195"/>
      <c r="L193" s="40"/>
      <c r="M193" s="196"/>
      <c r="N193" s="41"/>
      <c r="O193" s="41"/>
      <c r="P193" s="41"/>
      <c r="Q193" s="41"/>
      <c r="R193" s="41"/>
      <c r="S193" s="41"/>
      <c r="T193" s="69"/>
      <c r="AT193" s="23" t="s">
        <v>174</v>
      </c>
      <c r="AU193" s="23" t="s">
        <v>84</v>
      </c>
    </row>
    <row r="194" spans="2:65" s="1" customFormat="1" ht="31.5" customHeight="1">
      <c r="B194" s="180"/>
      <c r="C194" s="181" t="s">
        <v>446</v>
      </c>
      <c r="D194" s="181" t="s">
        <v>169</v>
      </c>
      <c r="E194" s="182" t="s">
        <v>447</v>
      </c>
      <c r="F194" s="183" t="s">
        <v>448</v>
      </c>
      <c r="G194" s="184" t="s">
        <v>400</v>
      </c>
      <c r="H194" s="185">
        <v>4</v>
      </c>
      <c r="I194" s="186"/>
      <c r="J194" s="187">
        <f>ROUND(I194*H194,2)</f>
        <v>0</v>
      </c>
      <c r="K194" s="183" t="s">
        <v>246</v>
      </c>
      <c r="L194" s="40"/>
      <c r="M194" s="188" t="s">
        <v>5</v>
      </c>
      <c r="N194" s="189" t="s">
        <v>46</v>
      </c>
      <c r="O194" s="41"/>
      <c r="P194" s="190">
        <f>O194*H194</f>
        <v>0</v>
      </c>
      <c r="Q194" s="190">
        <v>0</v>
      </c>
      <c r="R194" s="190">
        <f>Q194*H194</f>
        <v>0</v>
      </c>
      <c r="S194" s="190">
        <v>0</v>
      </c>
      <c r="T194" s="191">
        <f>S194*H194</f>
        <v>0</v>
      </c>
      <c r="AR194" s="23" t="s">
        <v>401</v>
      </c>
      <c r="AT194" s="23" t="s">
        <v>169</v>
      </c>
      <c r="AU194" s="23" t="s">
        <v>84</v>
      </c>
      <c r="AY194" s="23" t="s">
        <v>166</v>
      </c>
      <c r="BE194" s="192">
        <f>IF(N194="základní",J194,0)</f>
        <v>0</v>
      </c>
      <c r="BF194" s="192">
        <f>IF(N194="snížená",J194,0)</f>
        <v>0</v>
      </c>
      <c r="BG194" s="192">
        <f>IF(N194="zákl. přenesená",J194,0)</f>
        <v>0</v>
      </c>
      <c r="BH194" s="192">
        <f>IF(N194="sníž. přenesená",J194,0)</f>
        <v>0</v>
      </c>
      <c r="BI194" s="192">
        <f>IF(N194="nulová",J194,0)</f>
        <v>0</v>
      </c>
      <c r="BJ194" s="23" t="s">
        <v>82</v>
      </c>
      <c r="BK194" s="192">
        <f>ROUND(I194*H194,2)</f>
        <v>0</v>
      </c>
      <c r="BL194" s="23" t="s">
        <v>401</v>
      </c>
      <c r="BM194" s="23" t="s">
        <v>449</v>
      </c>
    </row>
    <row r="195" spans="2:65" s="1" customFormat="1" ht="24">
      <c r="B195" s="40"/>
      <c r="D195" s="193" t="s">
        <v>174</v>
      </c>
      <c r="F195" s="194" t="s">
        <v>450</v>
      </c>
      <c r="I195" s="195"/>
      <c r="L195" s="40"/>
      <c r="M195" s="196"/>
      <c r="N195" s="41"/>
      <c r="O195" s="41"/>
      <c r="P195" s="41"/>
      <c r="Q195" s="41"/>
      <c r="R195" s="41"/>
      <c r="S195" s="41"/>
      <c r="T195" s="69"/>
      <c r="AT195" s="23" t="s">
        <v>174</v>
      </c>
      <c r="AU195" s="23" t="s">
        <v>84</v>
      </c>
    </row>
    <row r="196" spans="2:65" s="1" customFormat="1" ht="22.5" customHeight="1">
      <c r="B196" s="180"/>
      <c r="C196" s="213" t="s">
        <v>451</v>
      </c>
      <c r="D196" s="213" t="s">
        <v>355</v>
      </c>
      <c r="E196" s="214" t="s">
        <v>452</v>
      </c>
      <c r="F196" s="215" t="s">
        <v>453</v>
      </c>
      <c r="G196" s="216" t="s">
        <v>400</v>
      </c>
      <c r="H196" s="217">
        <v>2</v>
      </c>
      <c r="I196" s="218"/>
      <c r="J196" s="219">
        <f>ROUND(I196*H196,2)</f>
        <v>0</v>
      </c>
      <c r="K196" s="215" t="s">
        <v>246</v>
      </c>
      <c r="L196" s="220"/>
      <c r="M196" s="221" t="s">
        <v>5</v>
      </c>
      <c r="N196" s="222" t="s">
        <v>46</v>
      </c>
      <c r="O196" s="41"/>
      <c r="P196" s="190">
        <f>O196*H196</f>
        <v>0</v>
      </c>
      <c r="Q196" s="190">
        <v>2.7999999999999998E-4</v>
      </c>
      <c r="R196" s="190">
        <f>Q196*H196</f>
        <v>5.5999999999999995E-4</v>
      </c>
      <c r="S196" s="190">
        <v>0</v>
      </c>
      <c r="T196" s="191">
        <f>S196*H196</f>
        <v>0</v>
      </c>
      <c r="AR196" s="23" t="s">
        <v>412</v>
      </c>
      <c r="AT196" s="23" t="s">
        <v>355</v>
      </c>
      <c r="AU196" s="23" t="s">
        <v>84</v>
      </c>
      <c r="AY196" s="23" t="s">
        <v>166</v>
      </c>
      <c r="BE196" s="192">
        <f>IF(N196="základní",J196,0)</f>
        <v>0</v>
      </c>
      <c r="BF196" s="192">
        <f>IF(N196="snížená",J196,0)</f>
        <v>0</v>
      </c>
      <c r="BG196" s="192">
        <f>IF(N196="zákl. přenesená",J196,0)</f>
        <v>0</v>
      </c>
      <c r="BH196" s="192">
        <f>IF(N196="sníž. přenesená",J196,0)</f>
        <v>0</v>
      </c>
      <c r="BI196" s="192">
        <f>IF(N196="nulová",J196,0)</f>
        <v>0</v>
      </c>
      <c r="BJ196" s="23" t="s">
        <v>82</v>
      </c>
      <c r="BK196" s="192">
        <f>ROUND(I196*H196,2)</f>
        <v>0</v>
      </c>
      <c r="BL196" s="23" t="s">
        <v>401</v>
      </c>
      <c r="BM196" s="23" t="s">
        <v>454</v>
      </c>
    </row>
    <row r="197" spans="2:65" s="1" customFormat="1">
      <c r="B197" s="40"/>
      <c r="D197" s="193" t="s">
        <v>174</v>
      </c>
      <c r="F197" s="194" t="s">
        <v>453</v>
      </c>
      <c r="I197" s="195"/>
      <c r="L197" s="40"/>
      <c r="M197" s="196"/>
      <c r="N197" s="41"/>
      <c r="O197" s="41"/>
      <c r="P197" s="41"/>
      <c r="Q197" s="41"/>
      <c r="R197" s="41"/>
      <c r="S197" s="41"/>
      <c r="T197" s="69"/>
      <c r="AT197" s="23" t="s">
        <v>174</v>
      </c>
      <c r="AU197" s="23" t="s">
        <v>84</v>
      </c>
    </row>
    <row r="198" spans="2:65" s="1" customFormat="1" ht="22.5" customHeight="1">
      <c r="B198" s="180"/>
      <c r="C198" s="213" t="s">
        <v>455</v>
      </c>
      <c r="D198" s="213" t="s">
        <v>355</v>
      </c>
      <c r="E198" s="214" t="s">
        <v>456</v>
      </c>
      <c r="F198" s="215" t="s">
        <v>457</v>
      </c>
      <c r="G198" s="216" t="s">
        <v>400</v>
      </c>
      <c r="H198" s="217">
        <v>1</v>
      </c>
      <c r="I198" s="218"/>
      <c r="J198" s="219">
        <f>ROUND(I198*H198,2)</f>
        <v>0</v>
      </c>
      <c r="K198" s="215" t="s">
        <v>246</v>
      </c>
      <c r="L198" s="220"/>
      <c r="M198" s="221" t="s">
        <v>5</v>
      </c>
      <c r="N198" s="222" t="s">
        <v>46</v>
      </c>
      <c r="O198" s="41"/>
      <c r="P198" s="190">
        <f>O198*H198</f>
        <v>0</v>
      </c>
      <c r="Q198" s="190">
        <v>1.7000000000000001E-4</v>
      </c>
      <c r="R198" s="190">
        <f>Q198*H198</f>
        <v>1.7000000000000001E-4</v>
      </c>
      <c r="S198" s="190">
        <v>0</v>
      </c>
      <c r="T198" s="191">
        <f>S198*H198</f>
        <v>0</v>
      </c>
      <c r="AR198" s="23" t="s">
        <v>412</v>
      </c>
      <c r="AT198" s="23" t="s">
        <v>355</v>
      </c>
      <c r="AU198" s="23" t="s">
        <v>84</v>
      </c>
      <c r="AY198" s="23" t="s">
        <v>166</v>
      </c>
      <c r="BE198" s="192">
        <f>IF(N198="základní",J198,0)</f>
        <v>0</v>
      </c>
      <c r="BF198" s="192">
        <f>IF(N198="snížená",J198,0)</f>
        <v>0</v>
      </c>
      <c r="BG198" s="192">
        <f>IF(N198="zákl. přenesená",J198,0)</f>
        <v>0</v>
      </c>
      <c r="BH198" s="192">
        <f>IF(N198="sníž. přenesená",J198,0)</f>
        <v>0</v>
      </c>
      <c r="BI198" s="192">
        <f>IF(N198="nulová",J198,0)</f>
        <v>0</v>
      </c>
      <c r="BJ198" s="23" t="s">
        <v>82</v>
      </c>
      <c r="BK198" s="192">
        <f>ROUND(I198*H198,2)</f>
        <v>0</v>
      </c>
      <c r="BL198" s="23" t="s">
        <v>401</v>
      </c>
      <c r="BM198" s="23" t="s">
        <v>458</v>
      </c>
    </row>
    <row r="199" spans="2:65" s="1" customFormat="1">
      <c r="B199" s="40"/>
      <c r="D199" s="193" t="s">
        <v>174</v>
      </c>
      <c r="F199" s="194" t="s">
        <v>457</v>
      </c>
      <c r="I199" s="195"/>
      <c r="L199" s="40"/>
      <c r="M199" s="196"/>
      <c r="N199" s="41"/>
      <c r="O199" s="41"/>
      <c r="P199" s="41"/>
      <c r="Q199" s="41"/>
      <c r="R199" s="41"/>
      <c r="S199" s="41"/>
      <c r="T199" s="69"/>
      <c r="AT199" s="23" t="s">
        <v>174</v>
      </c>
      <c r="AU199" s="23" t="s">
        <v>84</v>
      </c>
    </row>
    <row r="200" spans="2:65" s="1" customFormat="1" ht="22.5" customHeight="1">
      <c r="B200" s="180"/>
      <c r="C200" s="213" t="s">
        <v>459</v>
      </c>
      <c r="D200" s="213" t="s">
        <v>355</v>
      </c>
      <c r="E200" s="214" t="s">
        <v>460</v>
      </c>
      <c r="F200" s="215" t="s">
        <v>461</v>
      </c>
      <c r="G200" s="216" t="s">
        <v>400</v>
      </c>
      <c r="H200" s="217">
        <v>1</v>
      </c>
      <c r="I200" s="218"/>
      <c r="J200" s="219">
        <f>ROUND(I200*H200,2)</f>
        <v>0</v>
      </c>
      <c r="K200" s="215" t="s">
        <v>5</v>
      </c>
      <c r="L200" s="220"/>
      <c r="M200" s="221" t="s">
        <v>5</v>
      </c>
      <c r="N200" s="222" t="s">
        <v>46</v>
      </c>
      <c r="O200" s="41"/>
      <c r="P200" s="190">
        <f>O200*H200</f>
        <v>0</v>
      </c>
      <c r="Q200" s="190">
        <v>1.0499999999999999E-3</v>
      </c>
      <c r="R200" s="190">
        <f>Q200*H200</f>
        <v>1.0499999999999999E-3</v>
      </c>
      <c r="S200" s="190">
        <v>0</v>
      </c>
      <c r="T200" s="191">
        <f>S200*H200</f>
        <v>0</v>
      </c>
      <c r="AR200" s="23" t="s">
        <v>422</v>
      </c>
      <c r="AT200" s="23" t="s">
        <v>355</v>
      </c>
      <c r="AU200" s="23" t="s">
        <v>84</v>
      </c>
      <c r="AY200" s="23" t="s">
        <v>166</v>
      </c>
      <c r="BE200" s="192">
        <f>IF(N200="základní",J200,0)</f>
        <v>0</v>
      </c>
      <c r="BF200" s="192">
        <f>IF(N200="snížená",J200,0)</f>
        <v>0</v>
      </c>
      <c r="BG200" s="192">
        <f>IF(N200="zákl. přenesená",J200,0)</f>
        <v>0</v>
      </c>
      <c r="BH200" s="192">
        <f>IF(N200="sníž. přenesená",J200,0)</f>
        <v>0</v>
      </c>
      <c r="BI200" s="192">
        <f>IF(N200="nulová",J200,0)</f>
        <v>0</v>
      </c>
      <c r="BJ200" s="23" t="s">
        <v>82</v>
      </c>
      <c r="BK200" s="192">
        <f>ROUND(I200*H200,2)</f>
        <v>0</v>
      </c>
      <c r="BL200" s="23" t="s">
        <v>422</v>
      </c>
      <c r="BM200" s="23" t="s">
        <v>462</v>
      </c>
    </row>
    <row r="201" spans="2:65" s="1" customFormat="1">
      <c r="B201" s="40"/>
      <c r="D201" s="193" t="s">
        <v>174</v>
      </c>
      <c r="F201" s="194" t="s">
        <v>463</v>
      </c>
      <c r="I201" s="195"/>
      <c r="L201" s="40"/>
      <c r="M201" s="196"/>
      <c r="N201" s="41"/>
      <c r="O201" s="41"/>
      <c r="P201" s="41"/>
      <c r="Q201" s="41"/>
      <c r="R201" s="41"/>
      <c r="S201" s="41"/>
      <c r="T201" s="69"/>
      <c r="AT201" s="23" t="s">
        <v>174</v>
      </c>
      <c r="AU201" s="23" t="s">
        <v>84</v>
      </c>
    </row>
    <row r="202" spans="2:65" s="1" customFormat="1" ht="22.5" customHeight="1">
      <c r="B202" s="180"/>
      <c r="C202" s="181" t="s">
        <v>464</v>
      </c>
      <c r="D202" s="181" t="s">
        <v>169</v>
      </c>
      <c r="E202" s="182" t="s">
        <v>465</v>
      </c>
      <c r="F202" s="183" t="s">
        <v>466</v>
      </c>
      <c r="G202" s="184" t="s">
        <v>400</v>
      </c>
      <c r="H202" s="185">
        <v>1</v>
      </c>
      <c r="I202" s="186"/>
      <c r="J202" s="187">
        <f>ROUND(I202*H202,2)</f>
        <v>0</v>
      </c>
      <c r="K202" s="183" t="s">
        <v>246</v>
      </c>
      <c r="L202" s="40"/>
      <c r="M202" s="188" t="s">
        <v>5</v>
      </c>
      <c r="N202" s="189" t="s">
        <v>46</v>
      </c>
      <c r="O202" s="41"/>
      <c r="P202" s="190">
        <f>O202*H202</f>
        <v>0</v>
      </c>
      <c r="Q202" s="190">
        <v>0</v>
      </c>
      <c r="R202" s="190">
        <f>Q202*H202</f>
        <v>0</v>
      </c>
      <c r="S202" s="190">
        <v>0</v>
      </c>
      <c r="T202" s="191">
        <f>S202*H202</f>
        <v>0</v>
      </c>
      <c r="AR202" s="23" t="s">
        <v>401</v>
      </c>
      <c r="AT202" s="23" t="s">
        <v>169</v>
      </c>
      <c r="AU202" s="23" t="s">
        <v>84</v>
      </c>
      <c r="AY202" s="23" t="s">
        <v>166</v>
      </c>
      <c r="BE202" s="192">
        <f>IF(N202="základní",J202,0)</f>
        <v>0</v>
      </c>
      <c r="BF202" s="192">
        <f>IF(N202="snížená",J202,0)</f>
        <v>0</v>
      </c>
      <c r="BG202" s="192">
        <f>IF(N202="zákl. přenesená",J202,0)</f>
        <v>0</v>
      </c>
      <c r="BH202" s="192">
        <f>IF(N202="sníž. přenesená",J202,0)</f>
        <v>0</v>
      </c>
      <c r="BI202" s="192">
        <f>IF(N202="nulová",J202,0)</f>
        <v>0</v>
      </c>
      <c r="BJ202" s="23" t="s">
        <v>82</v>
      </c>
      <c r="BK202" s="192">
        <f>ROUND(I202*H202,2)</f>
        <v>0</v>
      </c>
      <c r="BL202" s="23" t="s">
        <v>401</v>
      </c>
      <c r="BM202" s="23" t="s">
        <v>467</v>
      </c>
    </row>
    <row r="203" spans="2:65" s="1" customFormat="1">
      <c r="B203" s="40"/>
      <c r="D203" s="193" t="s">
        <v>174</v>
      </c>
      <c r="F203" s="194" t="s">
        <v>468</v>
      </c>
      <c r="I203" s="195"/>
      <c r="L203" s="40"/>
      <c r="M203" s="196"/>
      <c r="N203" s="41"/>
      <c r="O203" s="41"/>
      <c r="P203" s="41"/>
      <c r="Q203" s="41"/>
      <c r="R203" s="41"/>
      <c r="S203" s="41"/>
      <c r="T203" s="69"/>
      <c r="AT203" s="23" t="s">
        <v>174</v>
      </c>
      <c r="AU203" s="23" t="s">
        <v>84</v>
      </c>
    </row>
    <row r="204" spans="2:65" s="1" customFormat="1" ht="22.5" customHeight="1">
      <c r="B204" s="180"/>
      <c r="C204" s="213" t="s">
        <v>469</v>
      </c>
      <c r="D204" s="213" t="s">
        <v>355</v>
      </c>
      <c r="E204" s="214" t="s">
        <v>470</v>
      </c>
      <c r="F204" s="215" t="s">
        <v>471</v>
      </c>
      <c r="G204" s="216" t="s">
        <v>400</v>
      </c>
      <c r="H204" s="217">
        <v>1</v>
      </c>
      <c r="I204" s="218"/>
      <c r="J204" s="219">
        <f>ROUND(I204*H204,2)</f>
        <v>0</v>
      </c>
      <c r="K204" s="215" t="s">
        <v>246</v>
      </c>
      <c r="L204" s="220"/>
      <c r="M204" s="221" t="s">
        <v>5</v>
      </c>
      <c r="N204" s="222" t="s">
        <v>46</v>
      </c>
      <c r="O204" s="41"/>
      <c r="P204" s="190">
        <f>O204*H204</f>
        <v>0</v>
      </c>
      <c r="Q204" s="190">
        <v>1.3299999999999999E-2</v>
      </c>
      <c r="R204" s="190">
        <f>Q204*H204</f>
        <v>1.3299999999999999E-2</v>
      </c>
      <c r="S204" s="190">
        <v>0</v>
      </c>
      <c r="T204" s="191">
        <f>S204*H204</f>
        <v>0</v>
      </c>
      <c r="AR204" s="23" t="s">
        <v>422</v>
      </c>
      <c r="AT204" s="23" t="s">
        <v>355</v>
      </c>
      <c r="AU204" s="23" t="s">
        <v>84</v>
      </c>
      <c r="AY204" s="23" t="s">
        <v>166</v>
      </c>
      <c r="BE204" s="192">
        <f>IF(N204="základní",J204,0)</f>
        <v>0</v>
      </c>
      <c r="BF204" s="192">
        <f>IF(N204="snížená",J204,0)</f>
        <v>0</v>
      </c>
      <c r="BG204" s="192">
        <f>IF(N204="zákl. přenesená",J204,0)</f>
        <v>0</v>
      </c>
      <c r="BH204" s="192">
        <f>IF(N204="sníž. přenesená",J204,0)</f>
        <v>0</v>
      </c>
      <c r="BI204" s="192">
        <f>IF(N204="nulová",J204,0)</f>
        <v>0</v>
      </c>
      <c r="BJ204" s="23" t="s">
        <v>82</v>
      </c>
      <c r="BK204" s="192">
        <f>ROUND(I204*H204,2)</f>
        <v>0</v>
      </c>
      <c r="BL204" s="23" t="s">
        <v>422</v>
      </c>
      <c r="BM204" s="23" t="s">
        <v>472</v>
      </c>
    </row>
    <row r="205" spans="2:65" s="1" customFormat="1">
      <c r="B205" s="40"/>
      <c r="D205" s="193" t="s">
        <v>174</v>
      </c>
      <c r="F205" s="194" t="s">
        <v>473</v>
      </c>
      <c r="I205" s="195"/>
      <c r="L205" s="40"/>
      <c r="M205" s="196"/>
      <c r="N205" s="41"/>
      <c r="O205" s="41"/>
      <c r="P205" s="41"/>
      <c r="Q205" s="41"/>
      <c r="R205" s="41"/>
      <c r="S205" s="41"/>
      <c r="T205" s="69"/>
      <c r="AT205" s="23" t="s">
        <v>174</v>
      </c>
      <c r="AU205" s="23" t="s">
        <v>84</v>
      </c>
    </row>
    <row r="206" spans="2:65" s="1" customFormat="1" ht="22.5" customHeight="1">
      <c r="B206" s="180"/>
      <c r="C206" s="181" t="s">
        <v>474</v>
      </c>
      <c r="D206" s="181" t="s">
        <v>169</v>
      </c>
      <c r="E206" s="182" t="s">
        <v>475</v>
      </c>
      <c r="F206" s="183" t="s">
        <v>476</v>
      </c>
      <c r="G206" s="184" t="s">
        <v>400</v>
      </c>
      <c r="H206" s="185">
        <v>1</v>
      </c>
      <c r="I206" s="186"/>
      <c r="J206" s="187">
        <f>ROUND(I206*H206,2)</f>
        <v>0</v>
      </c>
      <c r="K206" s="183" t="s">
        <v>246</v>
      </c>
      <c r="L206" s="40"/>
      <c r="M206" s="188" t="s">
        <v>5</v>
      </c>
      <c r="N206" s="189" t="s">
        <v>46</v>
      </c>
      <c r="O206" s="41"/>
      <c r="P206" s="190">
        <f>O206*H206</f>
        <v>0</v>
      </c>
      <c r="Q206" s="190">
        <v>0</v>
      </c>
      <c r="R206" s="190">
        <f>Q206*H206</f>
        <v>0</v>
      </c>
      <c r="S206" s="190">
        <v>0</v>
      </c>
      <c r="T206" s="191">
        <f>S206*H206</f>
        <v>0</v>
      </c>
      <c r="AR206" s="23" t="s">
        <v>401</v>
      </c>
      <c r="AT206" s="23" t="s">
        <v>169</v>
      </c>
      <c r="AU206" s="23" t="s">
        <v>84</v>
      </c>
      <c r="AY206" s="23" t="s">
        <v>166</v>
      </c>
      <c r="BE206" s="192">
        <f>IF(N206="základní",J206,0)</f>
        <v>0</v>
      </c>
      <c r="BF206" s="192">
        <f>IF(N206="snížená",J206,0)</f>
        <v>0</v>
      </c>
      <c r="BG206" s="192">
        <f>IF(N206="zákl. přenesená",J206,0)</f>
        <v>0</v>
      </c>
      <c r="BH206" s="192">
        <f>IF(N206="sníž. přenesená",J206,0)</f>
        <v>0</v>
      </c>
      <c r="BI206" s="192">
        <f>IF(N206="nulová",J206,0)</f>
        <v>0</v>
      </c>
      <c r="BJ206" s="23" t="s">
        <v>82</v>
      </c>
      <c r="BK206" s="192">
        <f>ROUND(I206*H206,2)</f>
        <v>0</v>
      </c>
      <c r="BL206" s="23" t="s">
        <v>401</v>
      </c>
      <c r="BM206" s="23" t="s">
        <v>477</v>
      </c>
    </row>
    <row r="207" spans="2:65" s="1" customFormat="1">
      <c r="B207" s="40"/>
      <c r="D207" s="193" t="s">
        <v>174</v>
      </c>
      <c r="F207" s="194" t="s">
        <v>478</v>
      </c>
      <c r="I207" s="195"/>
      <c r="L207" s="40"/>
      <c r="M207" s="196"/>
      <c r="N207" s="41"/>
      <c r="O207" s="41"/>
      <c r="P207" s="41"/>
      <c r="Q207" s="41"/>
      <c r="R207" s="41"/>
      <c r="S207" s="41"/>
      <c r="T207" s="69"/>
      <c r="AT207" s="23" t="s">
        <v>174</v>
      </c>
      <c r="AU207" s="23" t="s">
        <v>84</v>
      </c>
    </row>
    <row r="208" spans="2:65" s="1" customFormat="1" ht="22.5" customHeight="1">
      <c r="B208" s="180"/>
      <c r="C208" s="213" t="s">
        <v>479</v>
      </c>
      <c r="D208" s="213" t="s">
        <v>355</v>
      </c>
      <c r="E208" s="214" t="s">
        <v>480</v>
      </c>
      <c r="F208" s="215" t="s">
        <v>481</v>
      </c>
      <c r="G208" s="216" t="s">
        <v>172</v>
      </c>
      <c r="H208" s="217">
        <v>1</v>
      </c>
      <c r="I208" s="218"/>
      <c r="J208" s="219">
        <f>ROUND(I208*H208,2)</f>
        <v>0</v>
      </c>
      <c r="K208" s="215" t="s">
        <v>5</v>
      </c>
      <c r="L208" s="220"/>
      <c r="M208" s="221" t="s">
        <v>5</v>
      </c>
      <c r="N208" s="222" t="s">
        <v>46</v>
      </c>
      <c r="O208" s="41"/>
      <c r="P208" s="190">
        <f>O208*H208</f>
        <v>0</v>
      </c>
      <c r="Q208" s="190">
        <v>0</v>
      </c>
      <c r="R208" s="190">
        <f>Q208*H208</f>
        <v>0</v>
      </c>
      <c r="S208" s="190">
        <v>0</v>
      </c>
      <c r="T208" s="191">
        <f>S208*H208</f>
        <v>0</v>
      </c>
      <c r="AR208" s="23" t="s">
        <v>422</v>
      </c>
      <c r="AT208" s="23" t="s">
        <v>355</v>
      </c>
      <c r="AU208" s="23" t="s">
        <v>84</v>
      </c>
      <c r="AY208" s="23" t="s">
        <v>166</v>
      </c>
      <c r="BE208" s="192">
        <f>IF(N208="základní",J208,0)</f>
        <v>0</v>
      </c>
      <c r="BF208" s="192">
        <f>IF(N208="snížená",J208,0)</f>
        <v>0</v>
      </c>
      <c r="BG208" s="192">
        <f>IF(N208="zákl. přenesená",J208,0)</f>
        <v>0</v>
      </c>
      <c r="BH208" s="192">
        <f>IF(N208="sníž. přenesená",J208,0)</f>
        <v>0</v>
      </c>
      <c r="BI208" s="192">
        <f>IF(N208="nulová",J208,0)</f>
        <v>0</v>
      </c>
      <c r="BJ208" s="23" t="s">
        <v>82</v>
      </c>
      <c r="BK208" s="192">
        <f>ROUND(I208*H208,2)</f>
        <v>0</v>
      </c>
      <c r="BL208" s="23" t="s">
        <v>422</v>
      </c>
      <c r="BM208" s="23" t="s">
        <v>482</v>
      </c>
    </row>
    <row r="209" spans="2:65" s="1" customFormat="1">
      <c r="B209" s="40"/>
      <c r="D209" s="193" t="s">
        <v>174</v>
      </c>
      <c r="F209" s="194" t="s">
        <v>483</v>
      </c>
      <c r="I209" s="195"/>
      <c r="L209" s="40"/>
      <c r="M209" s="196"/>
      <c r="N209" s="41"/>
      <c r="O209" s="41"/>
      <c r="P209" s="41"/>
      <c r="Q209" s="41"/>
      <c r="R209" s="41"/>
      <c r="S209" s="41"/>
      <c r="T209" s="69"/>
      <c r="AT209" s="23" t="s">
        <v>174</v>
      </c>
      <c r="AU209" s="23" t="s">
        <v>84</v>
      </c>
    </row>
    <row r="210" spans="2:65" s="1" customFormat="1" ht="22.5" customHeight="1">
      <c r="B210" s="180"/>
      <c r="C210" s="181" t="s">
        <v>484</v>
      </c>
      <c r="D210" s="181" t="s">
        <v>169</v>
      </c>
      <c r="E210" s="182" t="s">
        <v>485</v>
      </c>
      <c r="F210" s="183" t="s">
        <v>486</v>
      </c>
      <c r="G210" s="184" t="s">
        <v>245</v>
      </c>
      <c r="H210" s="185">
        <v>22.5</v>
      </c>
      <c r="I210" s="186"/>
      <c r="J210" s="187">
        <f>ROUND(I210*H210,2)</f>
        <v>0</v>
      </c>
      <c r="K210" s="183" t="s">
        <v>246</v>
      </c>
      <c r="L210" s="40"/>
      <c r="M210" s="188" t="s">
        <v>5</v>
      </c>
      <c r="N210" s="189" t="s">
        <v>46</v>
      </c>
      <c r="O210" s="41"/>
      <c r="P210" s="190">
        <f>O210*H210</f>
        <v>0</v>
      </c>
      <c r="Q210" s="190">
        <v>0</v>
      </c>
      <c r="R210" s="190">
        <f>Q210*H210</f>
        <v>0</v>
      </c>
      <c r="S210" s="190">
        <v>0</v>
      </c>
      <c r="T210" s="191">
        <f>S210*H210</f>
        <v>0</v>
      </c>
      <c r="AR210" s="23" t="s">
        <v>401</v>
      </c>
      <c r="AT210" s="23" t="s">
        <v>169</v>
      </c>
      <c r="AU210" s="23" t="s">
        <v>84</v>
      </c>
      <c r="AY210" s="23" t="s">
        <v>166</v>
      </c>
      <c r="BE210" s="192">
        <f>IF(N210="základní",J210,0)</f>
        <v>0</v>
      </c>
      <c r="BF210" s="192">
        <f>IF(N210="snížená",J210,0)</f>
        <v>0</v>
      </c>
      <c r="BG210" s="192">
        <f>IF(N210="zákl. přenesená",J210,0)</f>
        <v>0</v>
      </c>
      <c r="BH210" s="192">
        <f>IF(N210="sníž. přenesená",J210,0)</f>
        <v>0</v>
      </c>
      <c r="BI210" s="192">
        <f>IF(N210="nulová",J210,0)</f>
        <v>0</v>
      </c>
      <c r="BJ210" s="23" t="s">
        <v>82</v>
      </c>
      <c r="BK210" s="192">
        <f>ROUND(I210*H210,2)</f>
        <v>0</v>
      </c>
      <c r="BL210" s="23" t="s">
        <v>401</v>
      </c>
      <c r="BM210" s="23" t="s">
        <v>487</v>
      </c>
    </row>
    <row r="211" spans="2:65" s="1" customFormat="1">
      <c r="B211" s="40"/>
      <c r="D211" s="193" t="s">
        <v>174</v>
      </c>
      <c r="F211" s="194" t="s">
        <v>488</v>
      </c>
      <c r="I211" s="195"/>
      <c r="L211" s="40"/>
      <c r="M211" s="196"/>
      <c r="N211" s="41"/>
      <c r="O211" s="41"/>
      <c r="P211" s="41"/>
      <c r="Q211" s="41"/>
      <c r="R211" s="41"/>
      <c r="S211" s="41"/>
      <c r="T211" s="69"/>
      <c r="AT211" s="23" t="s">
        <v>174</v>
      </c>
      <c r="AU211" s="23" t="s">
        <v>84</v>
      </c>
    </row>
    <row r="212" spans="2:65" s="1" customFormat="1" ht="31.5" customHeight="1">
      <c r="B212" s="180"/>
      <c r="C212" s="213" t="s">
        <v>489</v>
      </c>
      <c r="D212" s="213" t="s">
        <v>355</v>
      </c>
      <c r="E212" s="214" t="s">
        <v>490</v>
      </c>
      <c r="F212" s="215" t="s">
        <v>491</v>
      </c>
      <c r="G212" s="216" t="s">
        <v>172</v>
      </c>
      <c r="H212" s="217">
        <v>1</v>
      </c>
      <c r="I212" s="218"/>
      <c r="J212" s="219">
        <f>ROUND(I212*H212,2)</f>
        <v>0</v>
      </c>
      <c r="K212" s="215" t="s">
        <v>5</v>
      </c>
      <c r="L212" s="220"/>
      <c r="M212" s="221" t="s">
        <v>5</v>
      </c>
      <c r="N212" s="222" t="s">
        <v>46</v>
      </c>
      <c r="O212" s="41"/>
      <c r="P212" s="190">
        <f>O212*H212</f>
        <v>0</v>
      </c>
      <c r="Q212" s="190">
        <v>2.5</v>
      </c>
      <c r="R212" s="190">
        <f>Q212*H212</f>
        <v>2.5</v>
      </c>
      <c r="S212" s="190">
        <v>0</v>
      </c>
      <c r="T212" s="191">
        <f>S212*H212</f>
        <v>0</v>
      </c>
      <c r="AR212" s="23" t="s">
        <v>422</v>
      </c>
      <c r="AT212" s="23" t="s">
        <v>355</v>
      </c>
      <c r="AU212" s="23" t="s">
        <v>84</v>
      </c>
      <c r="AY212" s="23" t="s">
        <v>166</v>
      </c>
      <c r="BE212" s="192">
        <f>IF(N212="základní",J212,0)</f>
        <v>0</v>
      </c>
      <c r="BF212" s="192">
        <f>IF(N212="snížená",J212,0)</f>
        <v>0</v>
      </c>
      <c r="BG212" s="192">
        <f>IF(N212="zákl. přenesená",J212,0)</f>
        <v>0</v>
      </c>
      <c r="BH212" s="192">
        <f>IF(N212="sníž. přenesená",J212,0)</f>
        <v>0</v>
      </c>
      <c r="BI212" s="192">
        <f>IF(N212="nulová",J212,0)</f>
        <v>0</v>
      </c>
      <c r="BJ212" s="23" t="s">
        <v>82</v>
      </c>
      <c r="BK212" s="192">
        <f>ROUND(I212*H212,2)</f>
        <v>0</v>
      </c>
      <c r="BL212" s="23" t="s">
        <v>422</v>
      </c>
      <c r="BM212" s="23" t="s">
        <v>492</v>
      </c>
    </row>
    <row r="213" spans="2:65" s="1" customFormat="1" ht="36">
      <c r="B213" s="40"/>
      <c r="D213" s="193" t="s">
        <v>174</v>
      </c>
      <c r="F213" s="194" t="s">
        <v>493</v>
      </c>
      <c r="I213" s="195"/>
      <c r="L213" s="40"/>
      <c r="M213" s="196"/>
      <c r="N213" s="41"/>
      <c r="O213" s="41"/>
      <c r="P213" s="41"/>
      <c r="Q213" s="41"/>
      <c r="R213" s="41"/>
      <c r="S213" s="41"/>
      <c r="T213" s="69"/>
      <c r="AT213" s="23" t="s">
        <v>174</v>
      </c>
      <c r="AU213" s="23" t="s">
        <v>84</v>
      </c>
    </row>
    <row r="214" spans="2:65" s="1" customFormat="1" ht="22.5" customHeight="1">
      <c r="B214" s="180"/>
      <c r="C214" s="181" t="s">
        <v>494</v>
      </c>
      <c r="D214" s="181" t="s">
        <v>169</v>
      </c>
      <c r="E214" s="182" t="s">
        <v>495</v>
      </c>
      <c r="F214" s="183" t="s">
        <v>496</v>
      </c>
      <c r="G214" s="184" t="s">
        <v>400</v>
      </c>
      <c r="H214" s="185">
        <v>1</v>
      </c>
      <c r="I214" s="186"/>
      <c r="J214" s="187">
        <f>ROUND(I214*H214,2)</f>
        <v>0</v>
      </c>
      <c r="K214" s="183" t="s">
        <v>246</v>
      </c>
      <c r="L214" s="40"/>
      <c r="M214" s="188" t="s">
        <v>5</v>
      </c>
      <c r="N214" s="189" t="s">
        <v>46</v>
      </c>
      <c r="O214" s="41"/>
      <c r="P214" s="190">
        <f>O214*H214</f>
        <v>0</v>
      </c>
      <c r="Q214" s="190">
        <v>2.0799999999999998E-3</v>
      </c>
      <c r="R214" s="190">
        <f>Q214*H214</f>
        <v>2.0799999999999998E-3</v>
      </c>
      <c r="S214" s="190">
        <v>0</v>
      </c>
      <c r="T214" s="191">
        <f>S214*H214</f>
        <v>0</v>
      </c>
      <c r="AR214" s="23" t="s">
        <v>321</v>
      </c>
      <c r="AT214" s="23" t="s">
        <v>169</v>
      </c>
      <c r="AU214" s="23" t="s">
        <v>84</v>
      </c>
      <c r="AY214" s="23" t="s">
        <v>166</v>
      </c>
      <c r="BE214" s="192">
        <f>IF(N214="základní",J214,0)</f>
        <v>0</v>
      </c>
      <c r="BF214" s="192">
        <f>IF(N214="snížená",J214,0)</f>
        <v>0</v>
      </c>
      <c r="BG214" s="192">
        <f>IF(N214="zákl. přenesená",J214,0)</f>
        <v>0</v>
      </c>
      <c r="BH214" s="192">
        <f>IF(N214="sníž. přenesená",J214,0)</f>
        <v>0</v>
      </c>
      <c r="BI214" s="192">
        <f>IF(N214="nulová",J214,0)</f>
        <v>0</v>
      </c>
      <c r="BJ214" s="23" t="s">
        <v>82</v>
      </c>
      <c r="BK214" s="192">
        <f>ROUND(I214*H214,2)</f>
        <v>0</v>
      </c>
      <c r="BL214" s="23" t="s">
        <v>321</v>
      </c>
      <c r="BM214" s="23" t="s">
        <v>497</v>
      </c>
    </row>
    <row r="215" spans="2:65" s="1" customFormat="1" ht="24">
      <c r="B215" s="40"/>
      <c r="D215" s="197" t="s">
        <v>174</v>
      </c>
      <c r="F215" s="198" t="s">
        <v>498</v>
      </c>
      <c r="I215" s="195"/>
      <c r="L215" s="40"/>
      <c r="M215" s="199"/>
      <c r="N215" s="200"/>
      <c r="O215" s="200"/>
      <c r="P215" s="200"/>
      <c r="Q215" s="200"/>
      <c r="R215" s="200"/>
      <c r="S215" s="200"/>
      <c r="T215" s="201"/>
      <c r="AT215" s="23" t="s">
        <v>174</v>
      </c>
      <c r="AU215" s="23" t="s">
        <v>84</v>
      </c>
    </row>
    <row r="216" spans="2:65" s="1" customFormat="1" ht="6.9" customHeight="1">
      <c r="B216" s="55"/>
      <c r="C216" s="56"/>
      <c r="D216" s="56"/>
      <c r="E216" s="56"/>
      <c r="F216" s="56"/>
      <c r="G216" s="56"/>
      <c r="H216" s="56"/>
      <c r="I216" s="133"/>
      <c r="J216" s="56"/>
      <c r="K216" s="56"/>
      <c r="L216" s="40"/>
    </row>
  </sheetData>
  <autoFilter ref="C88:K215"/>
  <mergeCells count="12">
    <mergeCell ref="E79:H79"/>
    <mergeCell ref="E81:H81"/>
    <mergeCell ref="E7:H7"/>
    <mergeCell ref="E9:H9"/>
    <mergeCell ref="E11:H11"/>
    <mergeCell ref="E26:H26"/>
    <mergeCell ref="E47:H47"/>
    <mergeCell ref="G1:H1"/>
    <mergeCell ref="L2:V2"/>
    <mergeCell ref="E49:H49"/>
    <mergeCell ref="E51:H51"/>
    <mergeCell ref="E77:H77"/>
  </mergeCells>
  <hyperlinks>
    <hyperlink ref="F1:G1" location="C2" display="1) Krycí list soupisu"/>
    <hyperlink ref="G1:H1" location="C58" display="2) Rekapitulace"/>
    <hyperlink ref="J1" location="C88" display="3) Soupis prací"/>
    <hyperlink ref="L1:V1" location="'Rekapitulace stavby'!C2" display="Rekapitulace stavby"/>
  </hyperlinks>
  <pageMargins left="0.58333330000000005" right="0.58333330000000005" top="0.58333330000000005" bottom="0.58333330000000005" header="0" footer="0"/>
  <pageSetup paperSize="9" fitToHeight="100" orientation="landscape" blackAndWhite="1" r:id="rId1"/>
  <headerFooter>
    <oddFooter>&amp;CStrana &amp;P z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194"/>
  <sheetViews>
    <sheetView showGridLines="0" workbookViewId="0">
      <pane ySplit="1" topLeftCell="A2" activePane="bottomLeft" state="frozen"/>
      <selection pane="bottomLeft"/>
    </sheetView>
  </sheetViews>
  <sheetFormatPr defaultRowHeight="12"/>
  <cols>
    <col min="1" max="1" width="8.28515625" customWidth="1"/>
    <col min="2" max="2" width="1.7109375" customWidth="1"/>
    <col min="3" max="3" width="4.140625" customWidth="1"/>
    <col min="4" max="4" width="4.28515625" customWidth="1"/>
    <col min="5" max="5" width="17.140625" customWidth="1"/>
    <col min="6" max="6" width="75" customWidth="1"/>
    <col min="7" max="7" width="8.7109375" customWidth="1"/>
    <col min="8" max="8" width="11.140625" customWidth="1"/>
    <col min="9" max="9" width="12.7109375" style="105" customWidth="1"/>
    <col min="10" max="10" width="23.42578125" customWidth="1"/>
    <col min="11" max="11" width="15.42578125" customWidth="1"/>
    <col min="13" max="18" width="9.28515625" hidden="1"/>
    <col min="19" max="19" width="8.140625" hidden="1" customWidth="1"/>
    <col min="20" max="20" width="29.7109375" hidden="1" customWidth="1"/>
    <col min="21" max="21" width="16.28515625" hidden="1" customWidth="1"/>
    <col min="22" max="22" width="12.28515625" customWidth="1"/>
    <col min="23" max="23" width="16.28515625" customWidth="1"/>
    <col min="24" max="24" width="12.28515625" customWidth="1"/>
    <col min="25" max="25" width="15" customWidth="1"/>
    <col min="26" max="26" width="11" customWidth="1"/>
    <col min="27" max="27" width="15" customWidth="1"/>
    <col min="28" max="28" width="16.28515625" customWidth="1"/>
    <col min="29" max="29" width="11" customWidth="1"/>
    <col min="30" max="30" width="15" customWidth="1"/>
    <col min="31" max="31" width="16.28515625" customWidth="1"/>
    <col min="44" max="65" width="9.28515625" hidden="1"/>
  </cols>
  <sheetData>
    <row r="1" spans="1:70" ht="21.75" customHeight="1">
      <c r="A1" s="20"/>
      <c r="B1" s="106"/>
      <c r="C1" s="106"/>
      <c r="D1" s="107" t="s">
        <v>1</v>
      </c>
      <c r="E1" s="106"/>
      <c r="F1" s="108" t="s">
        <v>132</v>
      </c>
      <c r="G1" s="353" t="s">
        <v>133</v>
      </c>
      <c r="H1" s="353"/>
      <c r="I1" s="109"/>
      <c r="J1" s="108" t="s">
        <v>134</v>
      </c>
      <c r="K1" s="107" t="s">
        <v>135</v>
      </c>
      <c r="L1" s="108" t="s">
        <v>136</v>
      </c>
      <c r="M1" s="108"/>
      <c r="N1" s="108"/>
      <c r="O1" s="108"/>
      <c r="P1" s="108"/>
      <c r="Q1" s="108"/>
      <c r="R1" s="108"/>
      <c r="S1" s="108"/>
      <c r="T1" s="108"/>
      <c r="U1" s="19"/>
      <c r="V1" s="19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  <c r="AR1" s="20"/>
      <c r="AS1" s="20"/>
      <c r="AT1" s="20"/>
      <c r="AU1" s="20"/>
      <c r="AV1" s="20"/>
      <c r="AW1" s="20"/>
      <c r="AX1" s="20"/>
      <c r="AY1" s="20"/>
      <c r="AZ1" s="20"/>
      <c r="BA1" s="20"/>
      <c r="BB1" s="20"/>
      <c r="BC1" s="20"/>
      <c r="BD1" s="20"/>
      <c r="BE1" s="20"/>
      <c r="BF1" s="20"/>
      <c r="BG1" s="20"/>
      <c r="BH1" s="20"/>
      <c r="BI1" s="20"/>
      <c r="BJ1" s="20"/>
      <c r="BK1" s="20"/>
      <c r="BL1" s="20"/>
      <c r="BM1" s="20"/>
      <c r="BN1" s="20"/>
      <c r="BO1" s="20"/>
      <c r="BP1" s="20"/>
      <c r="BQ1" s="20"/>
      <c r="BR1" s="20"/>
    </row>
    <row r="2" spans="1:70" ht="36.9" customHeight="1">
      <c r="L2" s="314" t="s">
        <v>8</v>
      </c>
      <c r="M2" s="315"/>
      <c r="N2" s="315"/>
      <c r="O2" s="315"/>
      <c r="P2" s="315"/>
      <c r="Q2" s="315"/>
      <c r="R2" s="315"/>
      <c r="S2" s="315"/>
      <c r="T2" s="315"/>
      <c r="U2" s="315"/>
      <c r="V2" s="315"/>
      <c r="AT2" s="23" t="s">
        <v>98</v>
      </c>
    </row>
    <row r="3" spans="1:70" ht="6.9" customHeight="1">
      <c r="B3" s="24"/>
      <c r="C3" s="25"/>
      <c r="D3" s="25"/>
      <c r="E3" s="25"/>
      <c r="F3" s="25"/>
      <c r="G3" s="25"/>
      <c r="H3" s="25"/>
      <c r="I3" s="110"/>
      <c r="J3" s="25"/>
      <c r="K3" s="26"/>
      <c r="AT3" s="23" t="s">
        <v>84</v>
      </c>
    </row>
    <row r="4" spans="1:70" ht="36.9" customHeight="1">
      <c r="B4" s="27"/>
      <c r="C4" s="28"/>
      <c r="D4" s="29" t="s">
        <v>137</v>
      </c>
      <c r="E4" s="28"/>
      <c r="F4" s="28"/>
      <c r="G4" s="28"/>
      <c r="H4" s="28"/>
      <c r="I4" s="111"/>
      <c r="J4" s="28"/>
      <c r="K4" s="30"/>
      <c r="M4" s="31" t="s">
        <v>13</v>
      </c>
      <c r="AT4" s="23" t="s">
        <v>6</v>
      </c>
    </row>
    <row r="5" spans="1:70" ht="6.9" customHeight="1">
      <c r="B5" s="27"/>
      <c r="C5" s="28"/>
      <c r="D5" s="28"/>
      <c r="E5" s="28"/>
      <c r="F5" s="28"/>
      <c r="G5" s="28"/>
      <c r="H5" s="28"/>
      <c r="I5" s="111"/>
      <c r="J5" s="28"/>
      <c r="K5" s="30"/>
    </row>
    <row r="6" spans="1:70" ht="13.2">
      <c r="B6" s="27"/>
      <c r="C6" s="28"/>
      <c r="D6" s="36" t="s">
        <v>19</v>
      </c>
      <c r="E6" s="28"/>
      <c r="F6" s="28"/>
      <c r="G6" s="28"/>
      <c r="H6" s="28"/>
      <c r="I6" s="111"/>
      <c r="J6" s="28"/>
      <c r="K6" s="30"/>
    </row>
    <row r="7" spans="1:70" ht="22.5" customHeight="1">
      <c r="B7" s="27"/>
      <c r="C7" s="28"/>
      <c r="D7" s="28"/>
      <c r="E7" s="354" t="str">
        <f>'Rekapitulace stavby'!K6</f>
        <v>Nová škola pro Psáry a Dolní Jirčany - I.část</v>
      </c>
      <c r="F7" s="360"/>
      <c r="G7" s="360"/>
      <c r="H7" s="360"/>
      <c r="I7" s="111"/>
      <c r="J7" s="28"/>
      <c r="K7" s="30"/>
    </row>
    <row r="8" spans="1:70" ht="13.2">
      <c r="B8" s="27"/>
      <c r="C8" s="28"/>
      <c r="D8" s="36" t="s">
        <v>138</v>
      </c>
      <c r="E8" s="28"/>
      <c r="F8" s="28"/>
      <c r="G8" s="28"/>
      <c r="H8" s="28"/>
      <c r="I8" s="111"/>
      <c r="J8" s="28"/>
      <c r="K8" s="30"/>
    </row>
    <row r="9" spans="1:70" s="1" customFormat="1" ht="22.5" customHeight="1">
      <c r="B9" s="40"/>
      <c r="C9" s="41"/>
      <c r="D9" s="41"/>
      <c r="E9" s="354" t="s">
        <v>230</v>
      </c>
      <c r="F9" s="355"/>
      <c r="G9" s="355"/>
      <c r="H9" s="355"/>
      <c r="I9" s="112"/>
      <c r="J9" s="41"/>
      <c r="K9" s="44"/>
    </row>
    <row r="10" spans="1:70" s="1" customFormat="1" ht="13.2">
      <c r="B10" s="40"/>
      <c r="C10" s="41"/>
      <c r="D10" s="36" t="s">
        <v>140</v>
      </c>
      <c r="E10" s="41"/>
      <c r="F10" s="41"/>
      <c r="G10" s="41"/>
      <c r="H10" s="41"/>
      <c r="I10" s="112"/>
      <c r="J10" s="41"/>
      <c r="K10" s="44"/>
    </row>
    <row r="11" spans="1:70" s="1" customFormat="1" ht="36.9" customHeight="1">
      <c r="B11" s="40"/>
      <c r="C11" s="41"/>
      <c r="D11" s="41"/>
      <c r="E11" s="356" t="s">
        <v>499</v>
      </c>
      <c r="F11" s="355"/>
      <c r="G11" s="355"/>
      <c r="H11" s="355"/>
      <c r="I11" s="112"/>
      <c r="J11" s="41"/>
      <c r="K11" s="44"/>
    </row>
    <row r="12" spans="1:70" s="1" customFormat="1">
      <c r="B12" s="40"/>
      <c r="C12" s="41"/>
      <c r="D12" s="41"/>
      <c r="E12" s="41"/>
      <c r="F12" s="41"/>
      <c r="G12" s="41"/>
      <c r="H12" s="41"/>
      <c r="I12" s="112"/>
      <c r="J12" s="41"/>
      <c r="K12" s="44"/>
    </row>
    <row r="13" spans="1:70" s="1" customFormat="1" ht="14.4" customHeight="1">
      <c r="B13" s="40"/>
      <c r="C13" s="41"/>
      <c r="D13" s="36" t="s">
        <v>21</v>
      </c>
      <c r="E13" s="41"/>
      <c r="F13" s="34" t="s">
        <v>99</v>
      </c>
      <c r="G13" s="41"/>
      <c r="H13" s="41"/>
      <c r="I13" s="113" t="s">
        <v>22</v>
      </c>
      <c r="J13" s="34" t="s">
        <v>5</v>
      </c>
      <c r="K13" s="44"/>
    </row>
    <row r="14" spans="1:70" s="1" customFormat="1" ht="14.4" customHeight="1">
      <c r="B14" s="40"/>
      <c r="C14" s="41"/>
      <c r="D14" s="36" t="s">
        <v>23</v>
      </c>
      <c r="E14" s="41"/>
      <c r="F14" s="34" t="s">
        <v>24</v>
      </c>
      <c r="G14" s="41"/>
      <c r="H14" s="41"/>
      <c r="I14" s="113" t="s">
        <v>25</v>
      </c>
      <c r="J14" s="114" t="str">
        <f>'Rekapitulace stavby'!AN8</f>
        <v>6.3.2017</v>
      </c>
      <c r="K14" s="44"/>
    </row>
    <row r="15" spans="1:70" s="1" customFormat="1" ht="10.95" customHeight="1">
      <c r="B15" s="40"/>
      <c r="C15" s="41"/>
      <c r="D15" s="41"/>
      <c r="E15" s="41"/>
      <c r="F15" s="41"/>
      <c r="G15" s="41"/>
      <c r="H15" s="41"/>
      <c r="I15" s="112"/>
      <c r="J15" s="41"/>
      <c r="K15" s="44"/>
    </row>
    <row r="16" spans="1:70" s="1" customFormat="1" ht="14.4" customHeight="1">
      <c r="B16" s="40"/>
      <c r="C16" s="41"/>
      <c r="D16" s="36" t="s">
        <v>27</v>
      </c>
      <c r="E16" s="41"/>
      <c r="F16" s="41"/>
      <c r="G16" s="41"/>
      <c r="H16" s="41"/>
      <c r="I16" s="113" t="s">
        <v>28</v>
      </c>
      <c r="J16" s="34" t="s">
        <v>29</v>
      </c>
      <c r="K16" s="44"/>
    </row>
    <row r="17" spans="2:11" s="1" customFormat="1" ht="18" customHeight="1">
      <c r="B17" s="40"/>
      <c r="C17" s="41"/>
      <c r="D17" s="41"/>
      <c r="E17" s="34" t="s">
        <v>30</v>
      </c>
      <c r="F17" s="41"/>
      <c r="G17" s="41"/>
      <c r="H17" s="41"/>
      <c r="I17" s="113" t="s">
        <v>31</v>
      </c>
      <c r="J17" s="34" t="s">
        <v>5</v>
      </c>
      <c r="K17" s="44"/>
    </row>
    <row r="18" spans="2:11" s="1" customFormat="1" ht="6.9" customHeight="1">
      <c r="B18" s="40"/>
      <c r="C18" s="41"/>
      <c r="D18" s="41"/>
      <c r="E18" s="41"/>
      <c r="F18" s="41"/>
      <c r="G18" s="41"/>
      <c r="H18" s="41"/>
      <c r="I18" s="112"/>
      <c r="J18" s="41"/>
      <c r="K18" s="44"/>
    </row>
    <row r="19" spans="2:11" s="1" customFormat="1" ht="14.4" customHeight="1">
      <c r="B19" s="40"/>
      <c r="C19" s="41"/>
      <c r="D19" s="36" t="s">
        <v>32</v>
      </c>
      <c r="E19" s="41"/>
      <c r="F19" s="41"/>
      <c r="G19" s="41"/>
      <c r="H19" s="41"/>
      <c r="I19" s="113" t="s">
        <v>28</v>
      </c>
      <c r="J19" s="34" t="str">
        <f>IF('Rekapitulace stavby'!AN13="Vyplň údaj","",IF('Rekapitulace stavby'!AN13="","",'Rekapitulace stavby'!AN13))</f>
        <v/>
      </c>
      <c r="K19" s="44"/>
    </row>
    <row r="20" spans="2:11" s="1" customFormat="1" ht="18" customHeight="1">
      <c r="B20" s="40"/>
      <c r="C20" s="41"/>
      <c r="D20" s="41"/>
      <c r="E20" s="34" t="str">
        <f>IF('Rekapitulace stavby'!E14="Vyplň údaj","",IF('Rekapitulace stavby'!E14="","",'Rekapitulace stavby'!E14))</f>
        <v/>
      </c>
      <c r="F20" s="41"/>
      <c r="G20" s="41"/>
      <c r="H20" s="41"/>
      <c r="I20" s="113" t="s">
        <v>31</v>
      </c>
      <c r="J20" s="34" t="str">
        <f>IF('Rekapitulace stavby'!AN14="Vyplň údaj","",IF('Rekapitulace stavby'!AN14="","",'Rekapitulace stavby'!AN14))</f>
        <v/>
      </c>
      <c r="K20" s="44"/>
    </row>
    <row r="21" spans="2:11" s="1" customFormat="1" ht="6.9" customHeight="1">
      <c r="B21" s="40"/>
      <c r="C21" s="41"/>
      <c r="D21" s="41"/>
      <c r="E21" s="41"/>
      <c r="F21" s="41"/>
      <c r="G21" s="41"/>
      <c r="H21" s="41"/>
      <c r="I21" s="112"/>
      <c r="J21" s="41"/>
      <c r="K21" s="44"/>
    </row>
    <row r="22" spans="2:11" s="1" customFormat="1" ht="14.4" customHeight="1">
      <c r="B22" s="40"/>
      <c r="C22" s="41"/>
      <c r="D22" s="36" t="s">
        <v>34</v>
      </c>
      <c r="E22" s="41"/>
      <c r="F22" s="41"/>
      <c r="G22" s="41"/>
      <c r="H22" s="41"/>
      <c r="I22" s="113" t="s">
        <v>28</v>
      </c>
      <c r="J22" s="34" t="s">
        <v>35</v>
      </c>
      <c r="K22" s="44"/>
    </row>
    <row r="23" spans="2:11" s="1" customFormat="1" ht="18" customHeight="1">
      <c r="B23" s="40"/>
      <c r="C23" s="41"/>
      <c r="D23" s="41"/>
      <c r="E23" s="34" t="s">
        <v>36</v>
      </c>
      <c r="F23" s="41"/>
      <c r="G23" s="41"/>
      <c r="H23" s="41"/>
      <c r="I23" s="113" t="s">
        <v>31</v>
      </c>
      <c r="J23" s="34" t="s">
        <v>37</v>
      </c>
      <c r="K23" s="44"/>
    </row>
    <row r="24" spans="2:11" s="1" customFormat="1" ht="6.9" customHeight="1">
      <c r="B24" s="40"/>
      <c r="C24" s="41"/>
      <c r="D24" s="41"/>
      <c r="E24" s="41"/>
      <c r="F24" s="41"/>
      <c r="G24" s="41"/>
      <c r="H24" s="41"/>
      <c r="I24" s="112"/>
      <c r="J24" s="41"/>
      <c r="K24" s="44"/>
    </row>
    <row r="25" spans="2:11" s="1" customFormat="1" ht="14.4" customHeight="1">
      <c r="B25" s="40"/>
      <c r="C25" s="41"/>
      <c r="D25" s="36" t="s">
        <v>39</v>
      </c>
      <c r="E25" s="41"/>
      <c r="F25" s="41"/>
      <c r="G25" s="41"/>
      <c r="H25" s="41"/>
      <c r="I25" s="112"/>
      <c r="J25" s="41"/>
      <c r="K25" s="44"/>
    </row>
    <row r="26" spans="2:11" s="7" customFormat="1" ht="319.5" customHeight="1">
      <c r="B26" s="115"/>
      <c r="C26" s="116"/>
      <c r="D26" s="116"/>
      <c r="E26" s="349" t="s">
        <v>232</v>
      </c>
      <c r="F26" s="349"/>
      <c r="G26" s="349"/>
      <c r="H26" s="349"/>
      <c r="I26" s="117"/>
      <c r="J26" s="116"/>
      <c r="K26" s="118"/>
    </row>
    <row r="27" spans="2:11" s="1" customFormat="1" ht="6.9" customHeight="1">
      <c r="B27" s="40"/>
      <c r="C27" s="41"/>
      <c r="D27" s="41"/>
      <c r="E27" s="41"/>
      <c r="F27" s="41"/>
      <c r="G27" s="41"/>
      <c r="H27" s="41"/>
      <c r="I27" s="112"/>
      <c r="J27" s="41"/>
      <c r="K27" s="44"/>
    </row>
    <row r="28" spans="2:11" s="1" customFormat="1" ht="6.9" customHeight="1">
      <c r="B28" s="40"/>
      <c r="C28" s="41"/>
      <c r="D28" s="67"/>
      <c r="E28" s="67"/>
      <c r="F28" s="67"/>
      <c r="G28" s="67"/>
      <c r="H28" s="67"/>
      <c r="I28" s="119"/>
      <c r="J28" s="67"/>
      <c r="K28" s="120"/>
    </row>
    <row r="29" spans="2:11" s="1" customFormat="1" ht="25.35" customHeight="1">
      <c r="B29" s="40"/>
      <c r="C29" s="41"/>
      <c r="D29" s="121" t="s">
        <v>41</v>
      </c>
      <c r="E29" s="41"/>
      <c r="F29" s="41"/>
      <c r="G29" s="41"/>
      <c r="H29" s="41"/>
      <c r="I29" s="112"/>
      <c r="J29" s="122">
        <f>ROUND(J89,2)</f>
        <v>0</v>
      </c>
      <c r="K29" s="44"/>
    </row>
    <row r="30" spans="2:11" s="1" customFormat="1" ht="6.9" customHeight="1">
      <c r="B30" s="40"/>
      <c r="C30" s="41"/>
      <c r="D30" s="67"/>
      <c r="E30" s="67"/>
      <c r="F30" s="67"/>
      <c r="G30" s="67"/>
      <c r="H30" s="67"/>
      <c r="I30" s="119"/>
      <c r="J30" s="67"/>
      <c r="K30" s="120"/>
    </row>
    <row r="31" spans="2:11" s="1" customFormat="1" ht="14.4" customHeight="1">
      <c r="B31" s="40"/>
      <c r="C31" s="41"/>
      <c r="D31" s="41"/>
      <c r="E31" s="41"/>
      <c r="F31" s="45" t="s">
        <v>43</v>
      </c>
      <c r="G31" s="41"/>
      <c r="H31" s="41"/>
      <c r="I31" s="123" t="s">
        <v>42</v>
      </c>
      <c r="J31" s="45" t="s">
        <v>44</v>
      </c>
      <c r="K31" s="44"/>
    </row>
    <row r="32" spans="2:11" s="1" customFormat="1" ht="14.4" customHeight="1">
      <c r="B32" s="40"/>
      <c r="C32" s="41"/>
      <c r="D32" s="48" t="s">
        <v>45</v>
      </c>
      <c r="E32" s="48" t="s">
        <v>46</v>
      </c>
      <c r="F32" s="124">
        <f>ROUND(SUM(BE89:BE193), 2)</f>
        <v>0</v>
      </c>
      <c r="G32" s="41"/>
      <c r="H32" s="41"/>
      <c r="I32" s="125">
        <v>0.21</v>
      </c>
      <c r="J32" s="124">
        <f>ROUND(ROUND((SUM(BE89:BE193)), 2)*I32, 2)</f>
        <v>0</v>
      </c>
      <c r="K32" s="44"/>
    </row>
    <row r="33" spans="2:11" s="1" customFormat="1" ht="14.4" customHeight="1">
      <c r="B33" s="40"/>
      <c r="C33" s="41"/>
      <c r="D33" s="41"/>
      <c r="E33" s="48" t="s">
        <v>47</v>
      </c>
      <c r="F33" s="124">
        <f>ROUND(SUM(BF89:BF193), 2)</f>
        <v>0</v>
      </c>
      <c r="G33" s="41"/>
      <c r="H33" s="41"/>
      <c r="I33" s="125">
        <v>0.15</v>
      </c>
      <c r="J33" s="124">
        <f>ROUND(ROUND((SUM(BF89:BF193)), 2)*I33, 2)</f>
        <v>0</v>
      </c>
      <c r="K33" s="44"/>
    </row>
    <row r="34" spans="2:11" s="1" customFormat="1" ht="14.4" hidden="1" customHeight="1">
      <c r="B34" s="40"/>
      <c r="C34" s="41"/>
      <c r="D34" s="41"/>
      <c r="E34" s="48" t="s">
        <v>48</v>
      </c>
      <c r="F34" s="124">
        <f>ROUND(SUM(BG89:BG193), 2)</f>
        <v>0</v>
      </c>
      <c r="G34" s="41"/>
      <c r="H34" s="41"/>
      <c r="I34" s="125">
        <v>0.21</v>
      </c>
      <c r="J34" s="124">
        <v>0</v>
      </c>
      <c r="K34" s="44"/>
    </row>
    <row r="35" spans="2:11" s="1" customFormat="1" ht="14.4" hidden="1" customHeight="1">
      <c r="B35" s="40"/>
      <c r="C35" s="41"/>
      <c r="D35" s="41"/>
      <c r="E35" s="48" t="s">
        <v>49</v>
      </c>
      <c r="F35" s="124">
        <f>ROUND(SUM(BH89:BH193), 2)</f>
        <v>0</v>
      </c>
      <c r="G35" s="41"/>
      <c r="H35" s="41"/>
      <c r="I35" s="125">
        <v>0.15</v>
      </c>
      <c r="J35" s="124">
        <v>0</v>
      </c>
      <c r="K35" s="44"/>
    </row>
    <row r="36" spans="2:11" s="1" customFormat="1" ht="14.4" hidden="1" customHeight="1">
      <c r="B36" s="40"/>
      <c r="C36" s="41"/>
      <c r="D36" s="41"/>
      <c r="E36" s="48" t="s">
        <v>50</v>
      </c>
      <c r="F36" s="124">
        <f>ROUND(SUM(BI89:BI193), 2)</f>
        <v>0</v>
      </c>
      <c r="G36" s="41"/>
      <c r="H36" s="41"/>
      <c r="I36" s="125">
        <v>0</v>
      </c>
      <c r="J36" s="124">
        <v>0</v>
      </c>
      <c r="K36" s="44"/>
    </row>
    <row r="37" spans="2:11" s="1" customFormat="1" ht="6.9" customHeight="1">
      <c r="B37" s="40"/>
      <c r="C37" s="41"/>
      <c r="D37" s="41"/>
      <c r="E37" s="41"/>
      <c r="F37" s="41"/>
      <c r="G37" s="41"/>
      <c r="H37" s="41"/>
      <c r="I37" s="112"/>
      <c r="J37" s="41"/>
      <c r="K37" s="44"/>
    </row>
    <row r="38" spans="2:11" s="1" customFormat="1" ht="25.35" customHeight="1">
      <c r="B38" s="40"/>
      <c r="C38" s="126"/>
      <c r="D38" s="127" t="s">
        <v>51</v>
      </c>
      <c r="E38" s="70"/>
      <c r="F38" s="70"/>
      <c r="G38" s="128" t="s">
        <v>52</v>
      </c>
      <c r="H38" s="129" t="s">
        <v>53</v>
      </c>
      <c r="I38" s="130"/>
      <c r="J38" s="131">
        <f>SUM(J29:J36)</f>
        <v>0</v>
      </c>
      <c r="K38" s="132"/>
    </row>
    <row r="39" spans="2:11" s="1" customFormat="1" ht="14.4" customHeight="1">
      <c r="B39" s="55"/>
      <c r="C39" s="56"/>
      <c r="D39" s="56"/>
      <c r="E39" s="56"/>
      <c r="F39" s="56"/>
      <c r="G39" s="56"/>
      <c r="H39" s="56"/>
      <c r="I39" s="133"/>
      <c r="J39" s="56"/>
      <c r="K39" s="57"/>
    </row>
    <row r="43" spans="2:11" s="1" customFormat="1" ht="6.9" customHeight="1">
      <c r="B43" s="58"/>
      <c r="C43" s="59"/>
      <c r="D43" s="59"/>
      <c r="E43" s="59"/>
      <c r="F43" s="59"/>
      <c r="G43" s="59"/>
      <c r="H43" s="59"/>
      <c r="I43" s="134"/>
      <c r="J43" s="59"/>
      <c r="K43" s="135"/>
    </row>
    <row r="44" spans="2:11" s="1" customFormat="1" ht="36.9" customHeight="1">
      <c r="B44" s="40"/>
      <c r="C44" s="29" t="s">
        <v>142</v>
      </c>
      <c r="D44" s="41"/>
      <c r="E44" s="41"/>
      <c r="F44" s="41"/>
      <c r="G44" s="41"/>
      <c r="H44" s="41"/>
      <c r="I44" s="112"/>
      <c r="J44" s="41"/>
      <c r="K44" s="44"/>
    </row>
    <row r="45" spans="2:11" s="1" customFormat="1" ht="6.9" customHeight="1">
      <c r="B45" s="40"/>
      <c r="C45" s="41"/>
      <c r="D45" s="41"/>
      <c r="E45" s="41"/>
      <c r="F45" s="41"/>
      <c r="G45" s="41"/>
      <c r="H45" s="41"/>
      <c r="I45" s="112"/>
      <c r="J45" s="41"/>
      <c r="K45" s="44"/>
    </row>
    <row r="46" spans="2:11" s="1" customFormat="1" ht="14.4" customHeight="1">
      <c r="B46" s="40"/>
      <c r="C46" s="36" t="s">
        <v>19</v>
      </c>
      <c r="D46" s="41"/>
      <c r="E46" s="41"/>
      <c r="F46" s="41"/>
      <c r="G46" s="41"/>
      <c r="H46" s="41"/>
      <c r="I46" s="112"/>
      <c r="J46" s="41"/>
      <c r="K46" s="44"/>
    </row>
    <row r="47" spans="2:11" s="1" customFormat="1" ht="22.5" customHeight="1">
      <c r="B47" s="40"/>
      <c r="C47" s="41"/>
      <c r="D47" s="41"/>
      <c r="E47" s="354" t="str">
        <f>E7</f>
        <v>Nová škola pro Psáry a Dolní Jirčany - I.část</v>
      </c>
      <c r="F47" s="360"/>
      <c r="G47" s="360"/>
      <c r="H47" s="360"/>
      <c r="I47" s="112"/>
      <c r="J47" s="41"/>
      <c r="K47" s="44"/>
    </row>
    <row r="48" spans="2:11" ht="13.2">
      <c r="B48" s="27"/>
      <c r="C48" s="36" t="s">
        <v>138</v>
      </c>
      <c r="D48" s="28"/>
      <c r="E48" s="28"/>
      <c r="F48" s="28"/>
      <c r="G48" s="28"/>
      <c r="H48" s="28"/>
      <c r="I48" s="111"/>
      <c r="J48" s="28"/>
      <c r="K48" s="30"/>
    </row>
    <row r="49" spans="2:47" s="1" customFormat="1" ht="22.5" customHeight="1">
      <c r="B49" s="40"/>
      <c r="C49" s="41"/>
      <c r="D49" s="41"/>
      <c r="E49" s="354" t="s">
        <v>230</v>
      </c>
      <c r="F49" s="355"/>
      <c r="G49" s="355"/>
      <c r="H49" s="355"/>
      <c r="I49" s="112"/>
      <c r="J49" s="41"/>
      <c r="K49" s="44"/>
    </row>
    <row r="50" spans="2:47" s="1" customFormat="1" ht="14.4" customHeight="1">
      <c r="B50" s="40"/>
      <c r="C50" s="36" t="s">
        <v>140</v>
      </c>
      <c r="D50" s="41"/>
      <c r="E50" s="41"/>
      <c r="F50" s="41"/>
      <c r="G50" s="41"/>
      <c r="H50" s="41"/>
      <c r="I50" s="112"/>
      <c r="J50" s="41"/>
      <c r="K50" s="44"/>
    </row>
    <row r="51" spans="2:47" s="1" customFormat="1" ht="23.25" customHeight="1">
      <c r="B51" s="40"/>
      <c r="C51" s="41"/>
      <c r="D51" s="41"/>
      <c r="E51" s="356" t="str">
        <f>E11</f>
        <v>IO 03-01a_2 - NTL areálový plynovod - I. část</v>
      </c>
      <c r="F51" s="355"/>
      <c r="G51" s="355"/>
      <c r="H51" s="355"/>
      <c r="I51" s="112"/>
      <c r="J51" s="41"/>
      <c r="K51" s="44"/>
    </row>
    <row r="52" spans="2:47" s="1" customFormat="1" ht="6.9" customHeight="1">
      <c r="B52" s="40"/>
      <c r="C52" s="41"/>
      <c r="D52" s="41"/>
      <c r="E52" s="41"/>
      <c r="F52" s="41"/>
      <c r="G52" s="41"/>
      <c r="H52" s="41"/>
      <c r="I52" s="112"/>
      <c r="J52" s="41"/>
      <c r="K52" s="44"/>
    </row>
    <row r="53" spans="2:47" s="1" customFormat="1" ht="18" customHeight="1">
      <c r="B53" s="40"/>
      <c r="C53" s="36" t="s">
        <v>23</v>
      </c>
      <c r="D53" s="41"/>
      <c r="E53" s="41"/>
      <c r="F53" s="34" t="str">
        <f>F14</f>
        <v>Obec Psáry, ul. Pražská</v>
      </c>
      <c r="G53" s="41"/>
      <c r="H53" s="41"/>
      <c r="I53" s="113" t="s">
        <v>25</v>
      </c>
      <c r="J53" s="114" t="str">
        <f>IF(J14="","",J14)</f>
        <v>6.3.2017</v>
      </c>
      <c r="K53" s="44"/>
    </row>
    <row r="54" spans="2:47" s="1" customFormat="1" ht="6.9" customHeight="1">
      <c r="B54" s="40"/>
      <c r="C54" s="41"/>
      <c r="D54" s="41"/>
      <c r="E54" s="41"/>
      <c r="F54" s="41"/>
      <c r="G54" s="41"/>
      <c r="H54" s="41"/>
      <c r="I54" s="112"/>
      <c r="J54" s="41"/>
      <c r="K54" s="44"/>
    </row>
    <row r="55" spans="2:47" s="1" customFormat="1" ht="13.2">
      <c r="B55" s="40"/>
      <c r="C55" s="36" t="s">
        <v>27</v>
      </c>
      <c r="D55" s="41"/>
      <c r="E55" s="41"/>
      <c r="F55" s="34" t="str">
        <f>E17</f>
        <v>Obec Psáry</v>
      </c>
      <c r="G55" s="41"/>
      <c r="H55" s="41"/>
      <c r="I55" s="113" t="s">
        <v>34</v>
      </c>
      <c r="J55" s="34" t="str">
        <f>E23</f>
        <v>PROJEKT CENTRUM NOVA s.r.o.</v>
      </c>
      <c r="K55" s="44"/>
    </row>
    <row r="56" spans="2:47" s="1" customFormat="1" ht="14.4" customHeight="1">
      <c r="B56" s="40"/>
      <c r="C56" s="36" t="s">
        <v>32</v>
      </c>
      <c r="D56" s="41"/>
      <c r="E56" s="41"/>
      <c r="F56" s="34" t="str">
        <f>IF(E20="","",E20)</f>
        <v/>
      </c>
      <c r="G56" s="41"/>
      <c r="H56" s="41"/>
      <c r="I56" s="112"/>
      <c r="J56" s="41"/>
      <c r="K56" s="44"/>
    </row>
    <row r="57" spans="2:47" s="1" customFormat="1" ht="10.35" customHeight="1">
      <c r="B57" s="40"/>
      <c r="C57" s="41"/>
      <c r="D57" s="41"/>
      <c r="E57" s="41"/>
      <c r="F57" s="41"/>
      <c r="G57" s="41"/>
      <c r="H57" s="41"/>
      <c r="I57" s="112"/>
      <c r="J57" s="41"/>
      <c r="K57" s="44"/>
    </row>
    <row r="58" spans="2:47" s="1" customFormat="1" ht="29.25" customHeight="1">
      <c r="B58" s="40"/>
      <c r="C58" s="136" t="s">
        <v>143</v>
      </c>
      <c r="D58" s="126"/>
      <c r="E58" s="126"/>
      <c r="F58" s="126"/>
      <c r="G58" s="126"/>
      <c r="H58" s="126"/>
      <c r="I58" s="137"/>
      <c r="J58" s="138" t="s">
        <v>144</v>
      </c>
      <c r="K58" s="139"/>
    </row>
    <row r="59" spans="2:47" s="1" customFormat="1" ht="10.35" customHeight="1">
      <c r="B59" s="40"/>
      <c r="C59" s="41"/>
      <c r="D59" s="41"/>
      <c r="E59" s="41"/>
      <c r="F59" s="41"/>
      <c r="G59" s="41"/>
      <c r="H59" s="41"/>
      <c r="I59" s="112"/>
      <c r="J59" s="41"/>
      <c r="K59" s="44"/>
    </row>
    <row r="60" spans="2:47" s="1" customFormat="1" ht="29.25" customHeight="1">
      <c r="B60" s="40"/>
      <c r="C60" s="140" t="s">
        <v>145</v>
      </c>
      <c r="D60" s="41"/>
      <c r="E60" s="41"/>
      <c r="F60" s="41"/>
      <c r="G60" s="41"/>
      <c r="H60" s="41"/>
      <c r="I60" s="112"/>
      <c r="J60" s="122">
        <f>J89</f>
        <v>0</v>
      </c>
      <c r="K60" s="44"/>
      <c r="AU60" s="23" t="s">
        <v>146</v>
      </c>
    </row>
    <row r="61" spans="2:47" s="8" customFormat="1" ht="24.9" customHeight="1">
      <c r="B61" s="141"/>
      <c r="C61" s="142"/>
      <c r="D61" s="143" t="s">
        <v>233</v>
      </c>
      <c r="E61" s="144"/>
      <c r="F61" s="144"/>
      <c r="G61" s="144"/>
      <c r="H61" s="144"/>
      <c r="I61" s="145"/>
      <c r="J61" s="146">
        <f>J90</f>
        <v>0</v>
      </c>
      <c r="K61" s="147"/>
    </row>
    <row r="62" spans="2:47" s="9" customFormat="1" ht="19.95" customHeight="1">
      <c r="B62" s="148"/>
      <c r="C62" s="149"/>
      <c r="D62" s="150" t="s">
        <v>234</v>
      </c>
      <c r="E62" s="151"/>
      <c r="F62" s="151"/>
      <c r="G62" s="151"/>
      <c r="H62" s="151"/>
      <c r="I62" s="152"/>
      <c r="J62" s="153">
        <f>J91</f>
        <v>0</v>
      </c>
      <c r="K62" s="154"/>
    </row>
    <row r="63" spans="2:47" s="9" customFormat="1" ht="19.95" customHeight="1">
      <c r="B63" s="148"/>
      <c r="C63" s="149"/>
      <c r="D63" s="150" t="s">
        <v>235</v>
      </c>
      <c r="E63" s="151"/>
      <c r="F63" s="151"/>
      <c r="G63" s="151"/>
      <c r="H63" s="151"/>
      <c r="I63" s="152"/>
      <c r="J63" s="153">
        <f>J133</f>
        <v>0</v>
      </c>
      <c r="K63" s="154"/>
    </row>
    <row r="64" spans="2:47" s="9" customFormat="1" ht="19.95" customHeight="1">
      <c r="B64" s="148"/>
      <c r="C64" s="149"/>
      <c r="D64" s="150" t="s">
        <v>236</v>
      </c>
      <c r="E64" s="151"/>
      <c r="F64" s="151"/>
      <c r="G64" s="151"/>
      <c r="H64" s="151"/>
      <c r="I64" s="152"/>
      <c r="J64" s="153">
        <f>J140</f>
        <v>0</v>
      </c>
      <c r="K64" s="154"/>
    </row>
    <row r="65" spans="2:12" s="9" customFormat="1" ht="19.95" customHeight="1">
      <c r="B65" s="148"/>
      <c r="C65" s="149"/>
      <c r="D65" s="150" t="s">
        <v>237</v>
      </c>
      <c r="E65" s="151"/>
      <c r="F65" s="151"/>
      <c r="G65" s="151"/>
      <c r="H65" s="151"/>
      <c r="I65" s="152"/>
      <c r="J65" s="153">
        <f>J151</f>
        <v>0</v>
      </c>
      <c r="K65" s="154"/>
    </row>
    <row r="66" spans="2:12" s="8" customFormat="1" ht="24.9" customHeight="1">
      <c r="B66" s="141"/>
      <c r="C66" s="142"/>
      <c r="D66" s="143" t="s">
        <v>238</v>
      </c>
      <c r="E66" s="144"/>
      <c r="F66" s="144"/>
      <c r="G66" s="144"/>
      <c r="H66" s="144"/>
      <c r="I66" s="145"/>
      <c r="J66" s="146">
        <f>J154</f>
        <v>0</v>
      </c>
      <c r="K66" s="147"/>
    </row>
    <row r="67" spans="2:12" s="9" customFormat="1" ht="19.95" customHeight="1">
      <c r="B67" s="148"/>
      <c r="C67" s="149"/>
      <c r="D67" s="150" t="s">
        <v>239</v>
      </c>
      <c r="E67" s="151"/>
      <c r="F67" s="151"/>
      <c r="G67" s="151"/>
      <c r="H67" s="151"/>
      <c r="I67" s="152"/>
      <c r="J67" s="153">
        <f>J155</f>
        <v>0</v>
      </c>
      <c r="K67" s="154"/>
    </row>
    <row r="68" spans="2:12" s="1" customFormat="1" ht="21.75" customHeight="1">
      <c r="B68" s="40"/>
      <c r="C68" s="41"/>
      <c r="D68" s="41"/>
      <c r="E68" s="41"/>
      <c r="F68" s="41"/>
      <c r="G68" s="41"/>
      <c r="H68" s="41"/>
      <c r="I68" s="112"/>
      <c r="J68" s="41"/>
      <c r="K68" s="44"/>
    </row>
    <row r="69" spans="2:12" s="1" customFormat="1" ht="6.9" customHeight="1">
      <c r="B69" s="55"/>
      <c r="C69" s="56"/>
      <c r="D69" s="56"/>
      <c r="E69" s="56"/>
      <c r="F69" s="56"/>
      <c r="G69" s="56"/>
      <c r="H69" s="56"/>
      <c r="I69" s="133"/>
      <c r="J69" s="56"/>
      <c r="K69" s="57"/>
    </row>
    <row r="73" spans="2:12" s="1" customFormat="1" ht="6.9" customHeight="1">
      <c r="B73" s="58"/>
      <c r="C73" s="59"/>
      <c r="D73" s="59"/>
      <c r="E73" s="59"/>
      <c r="F73" s="59"/>
      <c r="G73" s="59"/>
      <c r="H73" s="59"/>
      <c r="I73" s="134"/>
      <c r="J73" s="59"/>
      <c r="K73" s="59"/>
      <c r="L73" s="40"/>
    </row>
    <row r="74" spans="2:12" s="1" customFormat="1" ht="36.9" customHeight="1">
      <c r="B74" s="40"/>
      <c r="C74" s="60" t="s">
        <v>149</v>
      </c>
      <c r="L74" s="40"/>
    </row>
    <row r="75" spans="2:12" s="1" customFormat="1" ht="6.9" customHeight="1">
      <c r="B75" s="40"/>
      <c r="L75" s="40"/>
    </row>
    <row r="76" spans="2:12" s="1" customFormat="1" ht="14.4" customHeight="1">
      <c r="B76" s="40"/>
      <c r="C76" s="62" t="s">
        <v>19</v>
      </c>
      <c r="L76" s="40"/>
    </row>
    <row r="77" spans="2:12" s="1" customFormat="1" ht="22.5" customHeight="1">
      <c r="B77" s="40"/>
      <c r="E77" s="357" t="str">
        <f>E7</f>
        <v>Nová škola pro Psáry a Dolní Jirčany - I.část</v>
      </c>
      <c r="F77" s="358"/>
      <c r="G77" s="358"/>
      <c r="H77" s="358"/>
      <c r="L77" s="40"/>
    </row>
    <row r="78" spans="2:12" ht="13.2">
      <c r="B78" s="27"/>
      <c r="C78" s="62" t="s">
        <v>138</v>
      </c>
      <c r="L78" s="27"/>
    </row>
    <row r="79" spans="2:12" s="1" customFormat="1" ht="22.5" customHeight="1">
      <c r="B79" s="40"/>
      <c r="E79" s="357" t="s">
        <v>230</v>
      </c>
      <c r="F79" s="359"/>
      <c r="G79" s="359"/>
      <c r="H79" s="359"/>
      <c r="L79" s="40"/>
    </row>
    <row r="80" spans="2:12" s="1" customFormat="1" ht="14.4" customHeight="1">
      <c r="B80" s="40"/>
      <c r="C80" s="62" t="s">
        <v>140</v>
      </c>
      <c r="L80" s="40"/>
    </row>
    <row r="81" spans="2:65" s="1" customFormat="1" ht="23.25" customHeight="1">
      <c r="B81" s="40"/>
      <c r="E81" s="323" t="str">
        <f>E11</f>
        <v>IO 03-01a_2 - NTL areálový plynovod - I. část</v>
      </c>
      <c r="F81" s="359"/>
      <c r="G81" s="359"/>
      <c r="H81" s="359"/>
      <c r="L81" s="40"/>
    </row>
    <row r="82" spans="2:65" s="1" customFormat="1" ht="6.9" customHeight="1">
      <c r="B82" s="40"/>
      <c r="L82" s="40"/>
    </row>
    <row r="83" spans="2:65" s="1" customFormat="1" ht="18" customHeight="1">
      <c r="B83" s="40"/>
      <c r="C83" s="62" t="s">
        <v>23</v>
      </c>
      <c r="F83" s="155" t="str">
        <f>F14</f>
        <v>Obec Psáry, ul. Pražská</v>
      </c>
      <c r="I83" s="156" t="s">
        <v>25</v>
      </c>
      <c r="J83" s="66" t="str">
        <f>IF(J14="","",J14)</f>
        <v>6.3.2017</v>
      </c>
      <c r="L83" s="40"/>
    </row>
    <row r="84" spans="2:65" s="1" customFormat="1" ht="6.9" customHeight="1">
      <c r="B84" s="40"/>
      <c r="L84" s="40"/>
    </row>
    <row r="85" spans="2:65" s="1" customFormat="1" ht="13.2">
      <c r="B85" s="40"/>
      <c r="C85" s="62" t="s">
        <v>27</v>
      </c>
      <c r="F85" s="155" t="str">
        <f>E17</f>
        <v>Obec Psáry</v>
      </c>
      <c r="I85" s="156" t="s">
        <v>34</v>
      </c>
      <c r="J85" s="155" t="str">
        <f>E23</f>
        <v>PROJEKT CENTRUM NOVA s.r.o.</v>
      </c>
      <c r="L85" s="40"/>
    </row>
    <row r="86" spans="2:65" s="1" customFormat="1" ht="14.4" customHeight="1">
      <c r="B86" s="40"/>
      <c r="C86" s="62" t="s">
        <v>32</v>
      </c>
      <c r="F86" s="155" t="str">
        <f>IF(E20="","",E20)</f>
        <v/>
      </c>
      <c r="L86" s="40"/>
    </row>
    <row r="87" spans="2:65" s="1" customFormat="1" ht="10.35" customHeight="1">
      <c r="B87" s="40"/>
      <c r="L87" s="40"/>
    </row>
    <row r="88" spans="2:65" s="10" customFormat="1" ht="29.25" customHeight="1">
      <c r="B88" s="157"/>
      <c r="C88" s="158" t="s">
        <v>150</v>
      </c>
      <c r="D88" s="159" t="s">
        <v>60</v>
      </c>
      <c r="E88" s="159" t="s">
        <v>56</v>
      </c>
      <c r="F88" s="159" t="s">
        <v>151</v>
      </c>
      <c r="G88" s="159" t="s">
        <v>152</v>
      </c>
      <c r="H88" s="159" t="s">
        <v>153</v>
      </c>
      <c r="I88" s="160" t="s">
        <v>154</v>
      </c>
      <c r="J88" s="159" t="s">
        <v>144</v>
      </c>
      <c r="K88" s="161" t="s">
        <v>155</v>
      </c>
      <c r="L88" s="157"/>
      <c r="M88" s="72" t="s">
        <v>156</v>
      </c>
      <c r="N88" s="73" t="s">
        <v>45</v>
      </c>
      <c r="O88" s="73" t="s">
        <v>157</v>
      </c>
      <c r="P88" s="73" t="s">
        <v>158</v>
      </c>
      <c r="Q88" s="73" t="s">
        <v>159</v>
      </c>
      <c r="R88" s="73" t="s">
        <v>160</v>
      </c>
      <c r="S88" s="73" t="s">
        <v>161</v>
      </c>
      <c r="T88" s="74" t="s">
        <v>162</v>
      </c>
    </row>
    <row r="89" spans="2:65" s="1" customFormat="1" ht="29.25" customHeight="1">
      <c r="B89" s="40"/>
      <c r="C89" s="76" t="s">
        <v>145</v>
      </c>
      <c r="J89" s="162">
        <f>BK89</f>
        <v>0</v>
      </c>
      <c r="L89" s="40"/>
      <c r="M89" s="75"/>
      <c r="N89" s="67"/>
      <c r="O89" s="67"/>
      <c r="P89" s="163">
        <f>P90+P154</f>
        <v>0</v>
      </c>
      <c r="Q89" s="67"/>
      <c r="R89" s="163">
        <f>R90+R154</f>
        <v>5.4176600000000006</v>
      </c>
      <c r="S89" s="67"/>
      <c r="T89" s="164">
        <f>T90+T154</f>
        <v>0</v>
      </c>
      <c r="AT89" s="23" t="s">
        <v>74</v>
      </c>
      <c r="AU89" s="23" t="s">
        <v>146</v>
      </c>
      <c r="BK89" s="165">
        <f>BK90+BK154</f>
        <v>0</v>
      </c>
    </row>
    <row r="90" spans="2:65" s="11" customFormat="1" ht="37.35" customHeight="1">
      <c r="B90" s="166"/>
      <c r="D90" s="167" t="s">
        <v>74</v>
      </c>
      <c r="E90" s="168" t="s">
        <v>240</v>
      </c>
      <c r="F90" s="168" t="s">
        <v>241</v>
      </c>
      <c r="I90" s="169"/>
      <c r="J90" s="170">
        <f>BK90</f>
        <v>0</v>
      </c>
      <c r="L90" s="166"/>
      <c r="M90" s="171"/>
      <c r="N90" s="172"/>
      <c r="O90" s="172"/>
      <c r="P90" s="173">
        <f>P91+P133+P140+P151</f>
        <v>0</v>
      </c>
      <c r="Q90" s="172"/>
      <c r="R90" s="173">
        <f>R91+R133+R140+R151</f>
        <v>5.3642700000000003</v>
      </c>
      <c r="S90" s="172"/>
      <c r="T90" s="174">
        <f>T91+T133+T140+T151</f>
        <v>0</v>
      </c>
      <c r="AR90" s="167" t="s">
        <v>82</v>
      </c>
      <c r="AT90" s="175" t="s">
        <v>74</v>
      </c>
      <c r="AU90" s="175" t="s">
        <v>75</v>
      </c>
      <c r="AY90" s="167" t="s">
        <v>166</v>
      </c>
      <c r="BK90" s="176">
        <f>BK91+BK133+BK140+BK151</f>
        <v>0</v>
      </c>
    </row>
    <row r="91" spans="2:65" s="11" customFormat="1" ht="19.95" customHeight="1">
      <c r="B91" s="166"/>
      <c r="D91" s="177" t="s">
        <v>74</v>
      </c>
      <c r="E91" s="178" t="s">
        <v>82</v>
      </c>
      <c r="F91" s="178" t="s">
        <v>242</v>
      </c>
      <c r="I91" s="169"/>
      <c r="J91" s="179">
        <f>BK91</f>
        <v>0</v>
      </c>
      <c r="L91" s="166"/>
      <c r="M91" s="171"/>
      <c r="N91" s="172"/>
      <c r="O91" s="172"/>
      <c r="P91" s="173">
        <f>SUM(P92:P132)</f>
        <v>0</v>
      </c>
      <c r="Q91" s="172"/>
      <c r="R91" s="173">
        <f>SUM(R92:R132)</f>
        <v>4.0380000000000003</v>
      </c>
      <c r="S91" s="172"/>
      <c r="T91" s="174">
        <f>SUM(T92:T132)</f>
        <v>0</v>
      </c>
      <c r="AR91" s="167" t="s">
        <v>82</v>
      </c>
      <c r="AT91" s="175" t="s">
        <v>74</v>
      </c>
      <c r="AU91" s="175" t="s">
        <v>82</v>
      </c>
      <c r="AY91" s="167" t="s">
        <v>166</v>
      </c>
      <c r="BK91" s="176">
        <f>SUM(BK92:BK132)</f>
        <v>0</v>
      </c>
    </row>
    <row r="92" spans="2:65" s="1" customFormat="1" ht="22.5" customHeight="1">
      <c r="B92" s="180"/>
      <c r="C92" s="181" t="s">
        <v>82</v>
      </c>
      <c r="D92" s="181" t="s">
        <v>169</v>
      </c>
      <c r="E92" s="182" t="s">
        <v>260</v>
      </c>
      <c r="F92" s="183" t="s">
        <v>261</v>
      </c>
      <c r="G92" s="184" t="s">
        <v>255</v>
      </c>
      <c r="H92" s="185">
        <v>3.0379999999999998</v>
      </c>
      <c r="I92" s="186"/>
      <c r="J92" s="187">
        <f>ROUND(I92*H92,2)</f>
        <v>0</v>
      </c>
      <c r="K92" s="183" t="s">
        <v>246</v>
      </c>
      <c r="L92" s="40"/>
      <c r="M92" s="188" t="s">
        <v>5</v>
      </c>
      <c r="N92" s="189" t="s">
        <v>46</v>
      </c>
      <c r="O92" s="41"/>
      <c r="P92" s="190">
        <f>O92*H92</f>
        <v>0</v>
      </c>
      <c r="Q92" s="190">
        <v>0</v>
      </c>
      <c r="R92" s="190">
        <f>Q92*H92</f>
        <v>0</v>
      </c>
      <c r="S92" s="190">
        <v>0</v>
      </c>
      <c r="T92" s="191">
        <f>S92*H92</f>
        <v>0</v>
      </c>
      <c r="AR92" s="23" t="s">
        <v>165</v>
      </c>
      <c r="AT92" s="23" t="s">
        <v>169</v>
      </c>
      <c r="AU92" s="23" t="s">
        <v>84</v>
      </c>
      <c r="AY92" s="23" t="s">
        <v>166</v>
      </c>
      <c r="BE92" s="192">
        <f>IF(N92="základní",J92,0)</f>
        <v>0</v>
      </c>
      <c r="BF92" s="192">
        <f>IF(N92="snížená",J92,0)</f>
        <v>0</v>
      </c>
      <c r="BG92" s="192">
        <f>IF(N92="zákl. přenesená",J92,0)</f>
        <v>0</v>
      </c>
      <c r="BH92" s="192">
        <f>IF(N92="sníž. přenesená",J92,0)</f>
        <v>0</v>
      </c>
      <c r="BI92" s="192">
        <f>IF(N92="nulová",J92,0)</f>
        <v>0</v>
      </c>
      <c r="BJ92" s="23" t="s">
        <v>82</v>
      </c>
      <c r="BK92" s="192">
        <f>ROUND(I92*H92,2)</f>
        <v>0</v>
      </c>
      <c r="BL92" s="23" t="s">
        <v>165</v>
      </c>
      <c r="BM92" s="23" t="s">
        <v>500</v>
      </c>
    </row>
    <row r="93" spans="2:65" s="1" customFormat="1" ht="24">
      <c r="B93" s="40"/>
      <c r="D93" s="197" t="s">
        <v>174</v>
      </c>
      <c r="F93" s="198" t="s">
        <v>263</v>
      </c>
      <c r="I93" s="195"/>
      <c r="L93" s="40"/>
      <c r="M93" s="196"/>
      <c r="N93" s="41"/>
      <c r="O93" s="41"/>
      <c r="P93" s="41"/>
      <c r="Q93" s="41"/>
      <c r="R93" s="41"/>
      <c r="S93" s="41"/>
      <c r="T93" s="69"/>
      <c r="AT93" s="23" t="s">
        <v>174</v>
      </c>
      <c r="AU93" s="23" t="s">
        <v>84</v>
      </c>
    </row>
    <row r="94" spans="2:65" s="12" customFormat="1">
      <c r="B94" s="202"/>
      <c r="D94" s="197" t="s">
        <v>258</v>
      </c>
      <c r="E94" s="210" t="s">
        <v>5</v>
      </c>
      <c r="F94" s="211" t="s">
        <v>501</v>
      </c>
      <c r="H94" s="212">
        <v>4.05</v>
      </c>
      <c r="I94" s="206"/>
      <c r="L94" s="202"/>
      <c r="M94" s="207"/>
      <c r="N94" s="208"/>
      <c r="O94" s="208"/>
      <c r="P94" s="208"/>
      <c r="Q94" s="208"/>
      <c r="R94" s="208"/>
      <c r="S94" s="208"/>
      <c r="T94" s="209"/>
      <c r="AT94" s="210" t="s">
        <v>258</v>
      </c>
      <c r="AU94" s="210" t="s">
        <v>84</v>
      </c>
      <c r="AV94" s="12" t="s">
        <v>84</v>
      </c>
      <c r="AW94" s="12" t="s">
        <v>38</v>
      </c>
      <c r="AX94" s="12" t="s">
        <v>82</v>
      </c>
      <c r="AY94" s="210" t="s">
        <v>166</v>
      </c>
    </row>
    <row r="95" spans="2:65" s="12" customFormat="1">
      <c r="B95" s="202"/>
      <c r="D95" s="193" t="s">
        <v>258</v>
      </c>
      <c r="F95" s="204" t="s">
        <v>502</v>
      </c>
      <c r="H95" s="205">
        <v>3.0379999999999998</v>
      </c>
      <c r="I95" s="206"/>
      <c r="L95" s="202"/>
      <c r="M95" s="207"/>
      <c r="N95" s="208"/>
      <c r="O95" s="208"/>
      <c r="P95" s="208"/>
      <c r="Q95" s="208"/>
      <c r="R95" s="208"/>
      <c r="S95" s="208"/>
      <c r="T95" s="209"/>
      <c r="AT95" s="210" t="s">
        <v>258</v>
      </c>
      <c r="AU95" s="210" t="s">
        <v>84</v>
      </c>
      <c r="AV95" s="12" t="s">
        <v>84</v>
      </c>
      <c r="AW95" s="12" t="s">
        <v>6</v>
      </c>
      <c r="AX95" s="12" t="s">
        <v>82</v>
      </c>
      <c r="AY95" s="210" t="s">
        <v>166</v>
      </c>
    </row>
    <row r="96" spans="2:65" s="1" customFormat="1" ht="22.5" customHeight="1">
      <c r="B96" s="180"/>
      <c r="C96" s="181" t="s">
        <v>84</v>
      </c>
      <c r="D96" s="181" t="s">
        <v>169</v>
      </c>
      <c r="E96" s="182" t="s">
        <v>271</v>
      </c>
      <c r="F96" s="183" t="s">
        <v>272</v>
      </c>
      <c r="G96" s="184" t="s">
        <v>255</v>
      </c>
      <c r="H96" s="185">
        <v>0.60799999999999998</v>
      </c>
      <c r="I96" s="186"/>
      <c r="J96" s="187">
        <f>ROUND(I96*H96,2)</f>
        <v>0</v>
      </c>
      <c r="K96" s="183" t="s">
        <v>246</v>
      </c>
      <c r="L96" s="40"/>
      <c r="M96" s="188" t="s">
        <v>5</v>
      </c>
      <c r="N96" s="189" t="s">
        <v>46</v>
      </c>
      <c r="O96" s="41"/>
      <c r="P96" s="190">
        <f>O96*H96</f>
        <v>0</v>
      </c>
      <c r="Q96" s="190">
        <v>0</v>
      </c>
      <c r="R96" s="190">
        <f>Q96*H96</f>
        <v>0</v>
      </c>
      <c r="S96" s="190">
        <v>0</v>
      </c>
      <c r="T96" s="191">
        <f>S96*H96</f>
        <v>0</v>
      </c>
      <c r="AR96" s="23" t="s">
        <v>165</v>
      </c>
      <c r="AT96" s="23" t="s">
        <v>169</v>
      </c>
      <c r="AU96" s="23" t="s">
        <v>84</v>
      </c>
      <c r="AY96" s="23" t="s">
        <v>166</v>
      </c>
      <c r="BE96" s="192">
        <f>IF(N96="základní",J96,0)</f>
        <v>0</v>
      </c>
      <c r="BF96" s="192">
        <f>IF(N96="snížená",J96,0)</f>
        <v>0</v>
      </c>
      <c r="BG96" s="192">
        <f>IF(N96="zákl. přenesená",J96,0)</f>
        <v>0</v>
      </c>
      <c r="BH96" s="192">
        <f>IF(N96="sníž. přenesená",J96,0)</f>
        <v>0</v>
      </c>
      <c r="BI96" s="192">
        <f>IF(N96="nulová",J96,0)</f>
        <v>0</v>
      </c>
      <c r="BJ96" s="23" t="s">
        <v>82</v>
      </c>
      <c r="BK96" s="192">
        <f>ROUND(I96*H96,2)</f>
        <v>0</v>
      </c>
      <c r="BL96" s="23" t="s">
        <v>165</v>
      </c>
      <c r="BM96" s="23" t="s">
        <v>503</v>
      </c>
    </row>
    <row r="97" spans="2:65" s="1" customFormat="1" ht="24">
      <c r="B97" s="40"/>
      <c r="D97" s="197" t="s">
        <v>174</v>
      </c>
      <c r="F97" s="198" t="s">
        <v>274</v>
      </c>
      <c r="I97" s="195"/>
      <c r="L97" s="40"/>
      <c r="M97" s="196"/>
      <c r="N97" s="41"/>
      <c r="O97" s="41"/>
      <c r="P97" s="41"/>
      <c r="Q97" s="41"/>
      <c r="R97" s="41"/>
      <c r="S97" s="41"/>
      <c r="T97" s="69"/>
      <c r="AT97" s="23" t="s">
        <v>174</v>
      </c>
      <c r="AU97" s="23" t="s">
        <v>84</v>
      </c>
    </row>
    <row r="98" spans="2:65" s="12" customFormat="1">
      <c r="B98" s="202"/>
      <c r="D98" s="193" t="s">
        <v>258</v>
      </c>
      <c r="F98" s="204" t="s">
        <v>504</v>
      </c>
      <c r="H98" s="205">
        <v>0.60799999999999998</v>
      </c>
      <c r="I98" s="206"/>
      <c r="L98" s="202"/>
      <c r="M98" s="207"/>
      <c r="N98" s="208"/>
      <c r="O98" s="208"/>
      <c r="P98" s="208"/>
      <c r="Q98" s="208"/>
      <c r="R98" s="208"/>
      <c r="S98" s="208"/>
      <c r="T98" s="209"/>
      <c r="AT98" s="210" t="s">
        <v>258</v>
      </c>
      <c r="AU98" s="210" t="s">
        <v>84</v>
      </c>
      <c r="AV98" s="12" t="s">
        <v>84</v>
      </c>
      <c r="AW98" s="12" t="s">
        <v>6</v>
      </c>
      <c r="AX98" s="12" t="s">
        <v>82</v>
      </c>
      <c r="AY98" s="210" t="s">
        <v>166</v>
      </c>
    </row>
    <row r="99" spans="2:65" s="1" customFormat="1" ht="22.5" customHeight="1">
      <c r="B99" s="180"/>
      <c r="C99" s="181" t="s">
        <v>180</v>
      </c>
      <c r="D99" s="181" t="s">
        <v>169</v>
      </c>
      <c r="E99" s="182" t="s">
        <v>276</v>
      </c>
      <c r="F99" s="183" t="s">
        <v>277</v>
      </c>
      <c r="G99" s="184" t="s">
        <v>255</v>
      </c>
      <c r="H99" s="185">
        <v>0.30399999999999999</v>
      </c>
      <c r="I99" s="186"/>
      <c r="J99" s="187">
        <f>ROUND(I99*H99,2)</f>
        <v>0</v>
      </c>
      <c r="K99" s="183" t="s">
        <v>246</v>
      </c>
      <c r="L99" s="40"/>
      <c r="M99" s="188" t="s">
        <v>5</v>
      </c>
      <c r="N99" s="189" t="s">
        <v>46</v>
      </c>
      <c r="O99" s="41"/>
      <c r="P99" s="190">
        <f>O99*H99</f>
        <v>0</v>
      </c>
      <c r="Q99" s="190">
        <v>0</v>
      </c>
      <c r="R99" s="190">
        <f>Q99*H99</f>
        <v>0</v>
      </c>
      <c r="S99" s="190">
        <v>0</v>
      </c>
      <c r="T99" s="191">
        <f>S99*H99</f>
        <v>0</v>
      </c>
      <c r="AR99" s="23" t="s">
        <v>165</v>
      </c>
      <c r="AT99" s="23" t="s">
        <v>169</v>
      </c>
      <c r="AU99" s="23" t="s">
        <v>84</v>
      </c>
      <c r="AY99" s="23" t="s">
        <v>166</v>
      </c>
      <c r="BE99" s="192">
        <f>IF(N99="základní",J99,0)</f>
        <v>0</v>
      </c>
      <c r="BF99" s="192">
        <f>IF(N99="snížená",J99,0)</f>
        <v>0</v>
      </c>
      <c r="BG99" s="192">
        <f>IF(N99="zákl. přenesená",J99,0)</f>
        <v>0</v>
      </c>
      <c r="BH99" s="192">
        <f>IF(N99="sníž. přenesená",J99,0)</f>
        <v>0</v>
      </c>
      <c r="BI99" s="192">
        <f>IF(N99="nulová",J99,0)</f>
        <v>0</v>
      </c>
      <c r="BJ99" s="23" t="s">
        <v>82</v>
      </c>
      <c r="BK99" s="192">
        <f>ROUND(I99*H99,2)</f>
        <v>0</v>
      </c>
      <c r="BL99" s="23" t="s">
        <v>165</v>
      </c>
      <c r="BM99" s="23" t="s">
        <v>505</v>
      </c>
    </row>
    <row r="100" spans="2:65" s="1" customFormat="1" ht="24">
      <c r="B100" s="40"/>
      <c r="D100" s="197" t="s">
        <v>174</v>
      </c>
      <c r="F100" s="198" t="s">
        <v>279</v>
      </c>
      <c r="I100" s="195"/>
      <c r="L100" s="40"/>
      <c r="M100" s="196"/>
      <c r="N100" s="41"/>
      <c r="O100" s="41"/>
      <c r="P100" s="41"/>
      <c r="Q100" s="41"/>
      <c r="R100" s="41"/>
      <c r="S100" s="41"/>
      <c r="T100" s="69"/>
      <c r="AT100" s="23" t="s">
        <v>174</v>
      </c>
      <c r="AU100" s="23" t="s">
        <v>84</v>
      </c>
    </row>
    <row r="101" spans="2:65" s="12" customFormat="1">
      <c r="B101" s="202"/>
      <c r="D101" s="193" t="s">
        <v>258</v>
      </c>
      <c r="F101" s="204" t="s">
        <v>506</v>
      </c>
      <c r="H101" s="205">
        <v>0.30399999999999999</v>
      </c>
      <c r="I101" s="206"/>
      <c r="L101" s="202"/>
      <c r="M101" s="207"/>
      <c r="N101" s="208"/>
      <c r="O101" s="208"/>
      <c r="P101" s="208"/>
      <c r="Q101" s="208"/>
      <c r="R101" s="208"/>
      <c r="S101" s="208"/>
      <c r="T101" s="209"/>
      <c r="AT101" s="210" t="s">
        <v>258</v>
      </c>
      <c r="AU101" s="210" t="s">
        <v>84</v>
      </c>
      <c r="AV101" s="12" t="s">
        <v>84</v>
      </c>
      <c r="AW101" s="12" t="s">
        <v>6</v>
      </c>
      <c r="AX101" s="12" t="s">
        <v>82</v>
      </c>
      <c r="AY101" s="210" t="s">
        <v>166</v>
      </c>
    </row>
    <row r="102" spans="2:65" s="1" customFormat="1" ht="22.5" customHeight="1">
      <c r="B102" s="180"/>
      <c r="C102" s="181" t="s">
        <v>165</v>
      </c>
      <c r="D102" s="181" t="s">
        <v>169</v>
      </c>
      <c r="E102" s="182" t="s">
        <v>290</v>
      </c>
      <c r="F102" s="183" t="s">
        <v>291</v>
      </c>
      <c r="G102" s="184" t="s">
        <v>255</v>
      </c>
      <c r="H102" s="185">
        <v>0.40500000000000003</v>
      </c>
      <c r="I102" s="186"/>
      <c r="J102" s="187">
        <f>ROUND(I102*H102,2)</f>
        <v>0</v>
      </c>
      <c r="K102" s="183" t="s">
        <v>246</v>
      </c>
      <c r="L102" s="40"/>
      <c r="M102" s="188" t="s">
        <v>5</v>
      </c>
      <c r="N102" s="189" t="s">
        <v>46</v>
      </c>
      <c r="O102" s="41"/>
      <c r="P102" s="190">
        <f>O102*H102</f>
        <v>0</v>
      </c>
      <c r="Q102" s="190">
        <v>0</v>
      </c>
      <c r="R102" s="190">
        <f>Q102*H102</f>
        <v>0</v>
      </c>
      <c r="S102" s="190">
        <v>0</v>
      </c>
      <c r="T102" s="191">
        <f>S102*H102</f>
        <v>0</v>
      </c>
      <c r="AR102" s="23" t="s">
        <v>165</v>
      </c>
      <c r="AT102" s="23" t="s">
        <v>169</v>
      </c>
      <c r="AU102" s="23" t="s">
        <v>84</v>
      </c>
      <c r="AY102" s="23" t="s">
        <v>166</v>
      </c>
      <c r="BE102" s="192">
        <f>IF(N102="základní",J102,0)</f>
        <v>0</v>
      </c>
      <c r="BF102" s="192">
        <f>IF(N102="snížená",J102,0)</f>
        <v>0</v>
      </c>
      <c r="BG102" s="192">
        <f>IF(N102="zákl. přenesená",J102,0)</f>
        <v>0</v>
      </c>
      <c r="BH102" s="192">
        <f>IF(N102="sníž. přenesená",J102,0)</f>
        <v>0</v>
      </c>
      <c r="BI102" s="192">
        <f>IF(N102="nulová",J102,0)</f>
        <v>0</v>
      </c>
      <c r="BJ102" s="23" t="s">
        <v>82</v>
      </c>
      <c r="BK102" s="192">
        <f>ROUND(I102*H102,2)</f>
        <v>0</v>
      </c>
      <c r="BL102" s="23" t="s">
        <v>165</v>
      </c>
      <c r="BM102" s="23" t="s">
        <v>507</v>
      </c>
    </row>
    <row r="103" spans="2:65" s="1" customFormat="1" ht="24">
      <c r="B103" s="40"/>
      <c r="D103" s="197" t="s">
        <v>174</v>
      </c>
      <c r="F103" s="198" t="s">
        <v>293</v>
      </c>
      <c r="I103" s="195"/>
      <c r="L103" s="40"/>
      <c r="M103" s="196"/>
      <c r="N103" s="41"/>
      <c r="O103" s="41"/>
      <c r="P103" s="41"/>
      <c r="Q103" s="41"/>
      <c r="R103" s="41"/>
      <c r="S103" s="41"/>
      <c r="T103" s="69"/>
      <c r="AT103" s="23" t="s">
        <v>174</v>
      </c>
      <c r="AU103" s="23" t="s">
        <v>84</v>
      </c>
    </row>
    <row r="104" spans="2:65" s="12" customFormat="1">
      <c r="B104" s="202"/>
      <c r="D104" s="193" t="s">
        <v>258</v>
      </c>
      <c r="F104" s="204" t="s">
        <v>508</v>
      </c>
      <c r="H104" s="205">
        <v>0.40500000000000003</v>
      </c>
      <c r="I104" s="206"/>
      <c r="L104" s="202"/>
      <c r="M104" s="207"/>
      <c r="N104" s="208"/>
      <c r="O104" s="208"/>
      <c r="P104" s="208"/>
      <c r="Q104" s="208"/>
      <c r="R104" s="208"/>
      <c r="S104" s="208"/>
      <c r="T104" s="209"/>
      <c r="AT104" s="210" t="s">
        <v>258</v>
      </c>
      <c r="AU104" s="210" t="s">
        <v>84</v>
      </c>
      <c r="AV104" s="12" t="s">
        <v>84</v>
      </c>
      <c r="AW104" s="12" t="s">
        <v>6</v>
      </c>
      <c r="AX104" s="12" t="s">
        <v>82</v>
      </c>
      <c r="AY104" s="210" t="s">
        <v>166</v>
      </c>
    </row>
    <row r="105" spans="2:65" s="1" customFormat="1" ht="22.5" customHeight="1">
      <c r="B105" s="180"/>
      <c r="C105" s="181" t="s">
        <v>189</v>
      </c>
      <c r="D105" s="181" t="s">
        <v>169</v>
      </c>
      <c r="E105" s="182" t="s">
        <v>294</v>
      </c>
      <c r="F105" s="183" t="s">
        <v>295</v>
      </c>
      <c r="G105" s="184" t="s">
        <v>255</v>
      </c>
      <c r="H105" s="185">
        <v>0.20300000000000001</v>
      </c>
      <c r="I105" s="186"/>
      <c r="J105" s="187">
        <f>ROUND(I105*H105,2)</f>
        <v>0</v>
      </c>
      <c r="K105" s="183" t="s">
        <v>246</v>
      </c>
      <c r="L105" s="40"/>
      <c r="M105" s="188" t="s">
        <v>5</v>
      </c>
      <c r="N105" s="189" t="s">
        <v>46</v>
      </c>
      <c r="O105" s="41"/>
      <c r="P105" s="190">
        <f>O105*H105</f>
        <v>0</v>
      </c>
      <c r="Q105" s="190">
        <v>0</v>
      </c>
      <c r="R105" s="190">
        <f>Q105*H105</f>
        <v>0</v>
      </c>
      <c r="S105" s="190">
        <v>0</v>
      </c>
      <c r="T105" s="191">
        <f>S105*H105</f>
        <v>0</v>
      </c>
      <c r="AR105" s="23" t="s">
        <v>165</v>
      </c>
      <c r="AT105" s="23" t="s">
        <v>169</v>
      </c>
      <c r="AU105" s="23" t="s">
        <v>84</v>
      </c>
      <c r="AY105" s="23" t="s">
        <v>166</v>
      </c>
      <c r="BE105" s="192">
        <f>IF(N105="základní",J105,0)</f>
        <v>0</v>
      </c>
      <c r="BF105" s="192">
        <f>IF(N105="snížená",J105,0)</f>
        <v>0</v>
      </c>
      <c r="BG105" s="192">
        <f>IF(N105="zákl. přenesená",J105,0)</f>
        <v>0</v>
      </c>
      <c r="BH105" s="192">
        <f>IF(N105="sníž. přenesená",J105,0)</f>
        <v>0</v>
      </c>
      <c r="BI105" s="192">
        <f>IF(N105="nulová",J105,0)</f>
        <v>0</v>
      </c>
      <c r="BJ105" s="23" t="s">
        <v>82</v>
      </c>
      <c r="BK105" s="192">
        <f>ROUND(I105*H105,2)</f>
        <v>0</v>
      </c>
      <c r="BL105" s="23" t="s">
        <v>165</v>
      </c>
      <c r="BM105" s="23" t="s">
        <v>509</v>
      </c>
    </row>
    <row r="106" spans="2:65" s="1" customFormat="1" ht="24">
      <c r="B106" s="40"/>
      <c r="D106" s="197" t="s">
        <v>174</v>
      </c>
      <c r="F106" s="198" t="s">
        <v>297</v>
      </c>
      <c r="I106" s="195"/>
      <c r="L106" s="40"/>
      <c r="M106" s="196"/>
      <c r="N106" s="41"/>
      <c r="O106" s="41"/>
      <c r="P106" s="41"/>
      <c r="Q106" s="41"/>
      <c r="R106" s="41"/>
      <c r="S106" s="41"/>
      <c r="T106" s="69"/>
      <c r="AT106" s="23" t="s">
        <v>174</v>
      </c>
      <c r="AU106" s="23" t="s">
        <v>84</v>
      </c>
    </row>
    <row r="107" spans="2:65" s="12" customFormat="1">
      <c r="B107" s="202"/>
      <c r="D107" s="193" t="s">
        <v>258</v>
      </c>
      <c r="F107" s="204" t="s">
        <v>510</v>
      </c>
      <c r="H107" s="205">
        <v>0.20300000000000001</v>
      </c>
      <c r="I107" s="206"/>
      <c r="L107" s="202"/>
      <c r="M107" s="207"/>
      <c r="N107" s="208"/>
      <c r="O107" s="208"/>
      <c r="P107" s="208"/>
      <c r="Q107" s="208"/>
      <c r="R107" s="208"/>
      <c r="S107" s="208"/>
      <c r="T107" s="209"/>
      <c r="AT107" s="210" t="s">
        <v>258</v>
      </c>
      <c r="AU107" s="210" t="s">
        <v>84</v>
      </c>
      <c r="AV107" s="12" t="s">
        <v>84</v>
      </c>
      <c r="AW107" s="12" t="s">
        <v>6</v>
      </c>
      <c r="AX107" s="12" t="s">
        <v>82</v>
      </c>
      <c r="AY107" s="210" t="s">
        <v>166</v>
      </c>
    </row>
    <row r="108" spans="2:65" s="1" customFormat="1" ht="22.5" customHeight="1">
      <c r="B108" s="180"/>
      <c r="C108" s="181" t="s">
        <v>194</v>
      </c>
      <c r="D108" s="181" t="s">
        <v>169</v>
      </c>
      <c r="E108" s="182" t="s">
        <v>310</v>
      </c>
      <c r="F108" s="183" t="s">
        <v>311</v>
      </c>
      <c r="G108" s="184" t="s">
        <v>255</v>
      </c>
      <c r="H108" s="185">
        <v>4.0510000000000002</v>
      </c>
      <c r="I108" s="186"/>
      <c r="J108" s="187">
        <f>ROUND(I108*H108,2)</f>
        <v>0</v>
      </c>
      <c r="K108" s="183" t="s">
        <v>246</v>
      </c>
      <c r="L108" s="40"/>
      <c r="M108" s="188" t="s">
        <v>5</v>
      </c>
      <c r="N108" s="189" t="s">
        <v>46</v>
      </c>
      <c r="O108" s="41"/>
      <c r="P108" s="190">
        <f>O108*H108</f>
        <v>0</v>
      </c>
      <c r="Q108" s="190">
        <v>0</v>
      </c>
      <c r="R108" s="190">
        <f>Q108*H108</f>
        <v>0</v>
      </c>
      <c r="S108" s="190">
        <v>0</v>
      </c>
      <c r="T108" s="191">
        <f>S108*H108</f>
        <v>0</v>
      </c>
      <c r="AR108" s="23" t="s">
        <v>165</v>
      </c>
      <c r="AT108" s="23" t="s">
        <v>169</v>
      </c>
      <c r="AU108" s="23" t="s">
        <v>84</v>
      </c>
      <c r="AY108" s="23" t="s">
        <v>166</v>
      </c>
      <c r="BE108" s="192">
        <f>IF(N108="základní",J108,0)</f>
        <v>0</v>
      </c>
      <c r="BF108" s="192">
        <f>IF(N108="snížená",J108,0)</f>
        <v>0</v>
      </c>
      <c r="BG108" s="192">
        <f>IF(N108="zákl. přenesená",J108,0)</f>
        <v>0</v>
      </c>
      <c r="BH108" s="192">
        <f>IF(N108="sníž. přenesená",J108,0)</f>
        <v>0</v>
      </c>
      <c r="BI108" s="192">
        <f>IF(N108="nulová",J108,0)</f>
        <v>0</v>
      </c>
      <c r="BJ108" s="23" t="s">
        <v>82</v>
      </c>
      <c r="BK108" s="192">
        <f>ROUND(I108*H108,2)</f>
        <v>0</v>
      </c>
      <c r="BL108" s="23" t="s">
        <v>165</v>
      </c>
      <c r="BM108" s="23" t="s">
        <v>511</v>
      </c>
    </row>
    <row r="109" spans="2:65" s="1" customFormat="1" ht="36">
      <c r="B109" s="40"/>
      <c r="D109" s="197" t="s">
        <v>174</v>
      </c>
      <c r="F109" s="198" t="s">
        <v>313</v>
      </c>
      <c r="I109" s="195"/>
      <c r="L109" s="40"/>
      <c r="M109" s="196"/>
      <c r="N109" s="41"/>
      <c r="O109" s="41"/>
      <c r="P109" s="41"/>
      <c r="Q109" s="41"/>
      <c r="R109" s="41"/>
      <c r="S109" s="41"/>
      <c r="T109" s="69"/>
      <c r="AT109" s="23" t="s">
        <v>174</v>
      </c>
      <c r="AU109" s="23" t="s">
        <v>84</v>
      </c>
    </row>
    <row r="110" spans="2:65" s="12" customFormat="1">
      <c r="B110" s="202"/>
      <c r="D110" s="193" t="s">
        <v>258</v>
      </c>
      <c r="E110" s="203" t="s">
        <v>5</v>
      </c>
      <c r="F110" s="204" t="s">
        <v>512</v>
      </c>
      <c r="H110" s="205">
        <v>4.0510000000000002</v>
      </c>
      <c r="I110" s="206"/>
      <c r="L110" s="202"/>
      <c r="M110" s="207"/>
      <c r="N110" s="208"/>
      <c r="O110" s="208"/>
      <c r="P110" s="208"/>
      <c r="Q110" s="208"/>
      <c r="R110" s="208"/>
      <c r="S110" s="208"/>
      <c r="T110" s="209"/>
      <c r="AT110" s="210" t="s">
        <v>258</v>
      </c>
      <c r="AU110" s="210" t="s">
        <v>84</v>
      </c>
      <c r="AV110" s="12" t="s">
        <v>84</v>
      </c>
      <c r="AW110" s="12" t="s">
        <v>38</v>
      </c>
      <c r="AX110" s="12" t="s">
        <v>82</v>
      </c>
      <c r="AY110" s="210" t="s">
        <v>166</v>
      </c>
    </row>
    <row r="111" spans="2:65" s="1" customFormat="1" ht="22.5" customHeight="1">
      <c r="B111" s="180"/>
      <c r="C111" s="181" t="s">
        <v>199</v>
      </c>
      <c r="D111" s="181" t="s">
        <v>169</v>
      </c>
      <c r="E111" s="182" t="s">
        <v>316</v>
      </c>
      <c r="F111" s="183" t="s">
        <v>317</v>
      </c>
      <c r="G111" s="184" t="s">
        <v>255</v>
      </c>
      <c r="H111" s="185">
        <v>2.5499999999999998</v>
      </c>
      <c r="I111" s="186"/>
      <c r="J111" s="187">
        <f>ROUND(I111*H111,2)</f>
        <v>0</v>
      </c>
      <c r="K111" s="183" t="s">
        <v>246</v>
      </c>
      <c r="L111" s="40"/>
      <c r="M111" s="188" t="s">
        <v>5</v>
      </c>
      <c r="N111" s="189" t="s">
        <v>46</v>
      </c>
      <c r="O111" s="41"/>
      <c r="P111" s="190">
        <f>O111*H111</f>
        <v>0</v>
      </c>
      <c r="Q111" s="190">
        <v>0</v>
      </c>
      <c r="R111" s="190">
        <f>Q111*H111</f>
        <v>0</v>
      </c>
      <c r="S111" s="190">
        <v>0</v>
      </c>
      <c r="T111" s="191">
        <f>S111*H111</f>
        <v>0</v>
      </c>
      <c r="AR111" s="23" t="s">
        <v>165</v>
      </c>
      <c r="AT111" s="23" t="s">
        <v>169</v>
      </c>
      <c r="AU111" s="23" t="s">
        <v>84</v>
      </c>
      <c r="AY111" s="23" t="s">
        <v>166</v>
      </c>
      <c r="BE111" s="192">
        <f>IF(N111="základní",J111,0)</f>
        <v>0</v>
      </c>
      <c r="BF111" s="192">
        <f>IF(N111="snížená",J111,0)</f>
        <v>0</v>
      </c>
      <c r="BG111" s="192">
        <f>IF(N111="zákl. přenesená",J111,0)</f>
        <v>0</v>
      </c>
      <c r="BH111" s="192">
        <f>IF(N111="sníž. přenesená",J111,0)</f>
        <v>0</v>
      </c>
      <c r="BI111" s="192">
        <f>IF(N111="nulová",J111,0)</f>
        <v>0</v>
      </c>
      <c r="BJ111" s="23" t="s">
        <v>82</v>
      </c>
      <c r="BK111" s="192">
        <f>ROUND(I111*H111,2)</f>
        <v>0</v>
      </c>
      <c r="BL111" s="23" t="s">
        <v>165</v>
      </c>
      <c r="BM111" s="23" t="s">
        <v>513</v>
      </c>
    </row>
    <row r="112" spans="2:65" s="1" customFormat="1" ht="36">
      <c r="B112" s="40"/>
      <c r="D112" s="197" t="s">
        <v>174</v>
      </c>
      <c r="F112" s="198" t="s">
        <v>319</v>
      </c>
      <c r="I112" s="195"/>
      <c r="L112" s="40"/>
      <c r="M112" s="196"/>
      <c r="N112" s="41"/>
      <c r="O112" s="41"/>
      <c r="P112" s="41"/>
      <c r="Q112" s="41"/>
      <c r="R112" s="41"/>
      <c r="S112" s="41"/>
      <c r="T112" s="69"/>
      <c r="AT112" s="23" t="s">
        <v>174</v>
      </c>
      <c r="AU112" s="23" t="s">
        <v>84</v>
      </c>
    </row>
    <row r="113" spans="2:65" s="12" customFormat="1">
      <c r="B113" s="202"/>
      <c r="D113" s="193" t="s">
        <v>258</v>
      </c>
      <c r="E113" s="203" t="s">
        <v>5</v>
      </c>
      <c r="F113" s="204" t="s">
        <v>514</v>
      </c>
      <c r="H113" s="205">
        <v>2.5499999999999998</v>
      </c>
      <c r="I113" s="206"/>
      <c r="L113" s="202"/>
      <c r="M113" s="207"/>
      <c r="N113" s="208"/>
      <c r="O113" s="208"/>
      <c r="P113" s="208"/>
      <c r="Q113" s="208"/>
      <c r="R113" s="208"/>
      <c r="S113" s="208"/>
      <c r="T113" s="209"/>
      <c r="AT113" s="210" t="s">
        <v>258</v>
      </c>
      <c r="AU113" s="210" t="s">
        <v>84</v>
      </c>
      <c r="AV113" s="12" t="s">
        <v>84</v>
      </c>
      <c r="AW113" s="12" t="s">
        <v>38</v>
      </c>
      <c r="AX113" s="12" t="s">
        <v>82</v>
      </c>
      <c r="AY113" s="210" t="s">
        <v>166</v>
      </c>
    </row>
    <row r="114" spans="2:65" s="1" customFormat="1" ht="31.5" customHeight="1">
      <c r="B114" s="180"/>
      <c r="C114" s="181" t="s">
        <v>204</v>
      </c>
      <c r="D114" s="181" t="s">
        <v>169</v>
      </c>
      <c r="E114" s="182" t="s">
        <v>322</v>
      </c>
      <c r="F114" s="183" t="s">
        <v>323</v>
      </c>
      <c r="G114" s="184" t="s">
        <v>255</v>
      </c>
      <c r="H114" s="185">
        <v>25.5</v>
      </c>
      <c r="I114" s="186"/>
      <c r="J114" s="187">
        <f>ROUND(I114*H114,2)</f>
        <v>0</v>
      </c>
      <c r="K114" s="183" t="s">
        <v>246</v>
      </c>
      <c r="L114" s="40"/>
      <c r="M114" s="188" t="s">
        <v>5</v>
      </c>
      <c r="N114" s="189" t="s">
        <v>46</v>
      </c>
      <c r="O114" s="41"/>
      <c r="P114" s="190">
        <f>O114*H114</f>
        <v>0</v>
      </c>
      <c r="Q114" s="190">
        <v>0</v>
      </c>
      <c r="R114" s="190">
        <f>Q114*H114</f>
        <v>0</v>
      </c>
      <c r="S114" s="190">
        <v>0</v>
      </c>
      <c r="T114" s="191">
        <f>S114*H114</f>
        <v>0</v>
      </c>
      <c r="AR114" s="23" t="s">
        <v>165</v>
      </c>
      <c r="AT114" s="23" t="s">
        <v>169</v>
      </c>
      <c r="AU114" s="23" t="s">
        <v>84</v>
      </c>
      <c r="AY114" s="23" t="s">
        <v>166</v>
      </c>
      <c r="BE114" s="192">
        <f>IF(N114="základní",J114,0)</f>
        <v>0</v>
      </c>
      <c r="BF114" s="192">
        <f>IF(N114="snížená",J114,0)</f>
        <v>0</v>
      </c>
      <c r="BG114" s="192">
        <f>IF(N114="zákl. přenesená",J114,0)</f>
        <v>0</v>
      </c>
      <c r="BH114" s="192">
        <f>IF(N114="sníž. přenesená",J114,0)</f>
        <v>0</v>
      </c>
      <c r="BI114" s="192">
        <f>IF(N114="nulová",J114,0)</f>
        <v>0</v>
      </c>
      <c r="BJ114" s="23" t="s">
        <v>82</v>
      </c>
      <c r="BK114" s="192">
        <f>ROUND(I114*H114,2)</f>
        <v>0</v>
      </c>
      <c r="BL114" s="23" t="s">
        <v>165</v>
      </c>
      <c r="BM114" s="23" t="s">
        <v>515</v>
      </c>
    </row>
    <row r="115" spans="2:65" s="1" customFormat="1" ht="36">
      <c r="B115" s="40"/>
      <c r="D115" s="197" t="s">
        <v>174</v>
      </c>
      <c r="F115" s="198" t="s">
        <v>325</v>
      </c>
      <c r="I115" s="195"/>
      <c r="L115" s="40"/>
      <c r="M115" s="196"/>
      <c r="N115" s="41"/>
      <c r="O115" s="41"/>
      <c r="P115" s="41"/>
      <c r="Q115" s="41"/>
      <c r="R115" s="41"/>
      <c r="S115" s="41"/>
      <c r="T115" s="69"/>
      <c r="AT115" s="23" t="s">
        <v>174</v>
      </c>
      <c r="AU115" s="23" t="s">
        <v>84</v>
      </c>
    </row>
    <row r="116" spans="2:65" s="12" customFormat="1">
      <c r="B116" s="202"/>
      <c r="D116" s="193" t="s">
        <v>258</v>
      </c>
      <c r="F116" s="204" t="s">
        <v>516</v>
      </c>
      <c r="H116" s="205">
        <v>25.5</v>
      </c>
      <c r="I116" s="206"/>
      <c r="L116" s="202"/>
      <c r="M116" s="207"/>
      <c r="N116" s="208"/>
      <c r="O116" s="208"/>
      <c r="P116" s="208"/>
      <c r="Q116" s="208"/>
      <c r="R116" s="208"/>
      <c r="S116" s="208"/>
      <c r="T116" s="209"/>
      <c r="AT116" s="210" t="s">
        <v>258</v>
      </c>
      <c r="AU116" s="210" t="s">
        <v>84</v>
      </c>
      <c r="AV116" s="12" t="s">
        <v>84</v>
      </c>
      <c r="AW116" s="12" t="s">
        <v>6</v>
      </c>
      <c r="AX116" s="12" t="s">
        <v>82</v>
      </c>
      <c r="AY116" s="210" t="s">
        <v>166</v>
      </c>
    </row>
    <row r="117" spans="2:65" s="1" customFormat="1" ht="22.5" customHeight="1">
      <c r="B117" s="180"/>
      <c r="C117" s="181" t="s">
        <v>209</v>
      </c>
      <c r="D117" s="181" t="s">
        <v>169</v>
      </c>
      <c r="E117" s="182" t="s">
        <v>328</v>
      </c>
      <c r="F117" s="183" t="s">
        <v>329</v>
      </c>
      <c r="G117" s="184" t="s">
        <v>255</v>
      </c>
      <c r="H117" s="185">
        <v>2.5499999999999998</v>
      </c>
      <c r="I117" s="186"/>
      <c r="J117" s="187">
        <f>ROUND(I117*H117,2)</f>
        <v>0</v>
      </c>
      <c r="K117" s="183" t="s">
        <v>246</v>
      </c>
      <c r="L117" s="40"/>
      <c r="M117" s="188" t="s">
        <v>5</v>
      </c>
      <c r="N117" s="189" t="s">
        <v>46</v>
      </c>
      <c r="O117" s="41"/>
      <c r="P117" s="190">
        <f>O117*H117</f>
        <v>0</v>
      </c>
      <c r="Q117" s="190">
        <v>0</v>
      </c>
      <c r="R117" s="190">
        <f>Q117*H117</f>
        <v>0</v>
      </c>
      <c r="S117" s="190">
        <v>0</v>
      </c>
      <c r="T117" s="191">
        <f>S117*H117</f>
        <v>0</v>
      </c>
      <c r="AR117" s="23" t="s">
        <v>165</v>
      </c>
      <c r="AT117" s="23" t="s">
        <v>169</v>
      </c>
      <c r="AU117" s="23" t="s">
        <v>84</v>
      </c>
      <c r="AY117" s="23" t="s">
        <v>166</v>
      </c>
      <c r="BE117" s="192">
        <f>IF(N117="základní",J117,0)</f>
        <v>0</v>
      </c>
      <c r="BF117" s="192">
        <f>IF(N117="snížená",J117,0)</f>
        <v>0</v>
      </c>
      <c r="BG117" s="192">
        <f>IF(N117="zákl. přenesená",J117,0)</f>
        <v>0</v>
      </c>
      <c r="BH117" s="192">
        <f>IF(N117="sníž. přenesená",J117,0)</f>
        <v>0</v>
      </c>
      <c r="BI117" s="192">
        <f>IF(N117="nulová",J117,0)</f>
        <v>0</v>
      </c>
      <c r="BJ117" s="23" t="s">
        <v>82</v>
      </c>
      <c r="BK117" s="192">
        <f>ROUND(I117*H117,2)</f>
        <v>0</v>
      </c>
      <c r="BL117" s="23" t="s">
        <v>165</v>
      </c>
      <c r="BM117" s="23" t="s">
        <v>517</v>
      </c>
    </row>
    <row r="118" spans="2:65" s="1" customFormat="1" ht="24">
      <c r="B118" s="40"/>
      <c r="D118" s="193" t="s">
        <v>174</v>
      </c>
      <c r="F118" s="194" t="s">
        <v>331</v>
      </c>
      <c r="I118" s="195"/>
      <c r="L118" s="40"/>
      <c r="M118" s="196"/>
      <c r="N118" s="41"/>
      <c r="O118" s="41"/>
      <c r="P118" s="41"/>
      <c r="Q118" s="41"/>
      <c r="R118" s="41"/>
      <c r="S118" s="41"/>
      <c r="T118" s="69"/>
      <c r="AT118" s="23" t="s">
        <v>174</v>
      </c>
      <c r="AU118" s="23" t="s">
        <v>84</v>
      </c>
    </row>
    <row r="119" spans="2:65" s="1" customFormat="1" ht="22.5" customHeight="1">
      <c r="B119" s="180"/>
      <c r="C119" s="181" t="s">
        <v>214</v>
      </c>
      <c r="D119" s="181" t="s">
        <v>169</v>
      </c>
      <c r="E119" s="182" t="s">
        <v>333</v>
      </c>
      <c r="F119" s="183" t="s">
        <v>334</v>
      </c>
      <c r="G119" s="184" t="s">
        <v>255</v>
      </c>
      <c r="H119" s="185">
        <v>2.5499999999999998</v>
      </c>
      <c r="I119" s="186"/>
      <c r="J119" s="187">
        <f>ROUND(I119*H119,2)</f>
        <v>0</v>
      </c>
      <c r="K119" s="183" t="s">
        <v>246</v>
      </c>
      <c r="L119" s="40"/>
      <c r="M119" s="188" t="s">
        <v>5</v>
      </c>
      <c r="N119" s="189" t="s">
        <v>46</v>
      </c>
      <c r="O119" s="41"/>
      <c r="P119" s="190">
        <f>O119*H119</f>
        <v>0</v>
      </c>
      <c r="Q119" s="190">
        <v>0</v>
      </c>
      <c r="R119" s="190">
        <f>Q119*H119</f>
        <v>0</v>
      </c>
      <c r="S119" s="190">
        <v>0</v>
      </c>
      <c r="T119" s="191">
        <f>S119*H119</f>
        <v>0</v>
      </c>
      <c r="AR119" s="23" t="s">
        <v>165</v>
      </c>
      <c r="AT119" s="23" t="s">
        <v>169</v>
      </c>
      <c r="AU119" s="23" t="s">
        <v>84</v>
      </c>
      <c r="AY119" s="23" t="s">
        <v>166</v>
      </c>
      <c r="BE119" s="192">
        <f>IF(N119="základní",J119,0)</f>
        <v>0</v>
      </c>
      <c r="BF119" s="192">
        <f>IF(N119="snížená",J119,0)</f>
        <v>0</v>
      </c>
      <c r="BG119" s="192">
        <f>IF(N119="zákl. přenesená",J119,0)</f>
        <v>0</v>
      </c>
      <c r="BH119" s="192">
        <f>IF(N119="sníž. přenesená",J119,0)</f>
        <v>0</v>
      </c>
      <c r="BI119" s="192">
        <f>IF(N119="nulová",J119,0)</f>
        <v>0</v>
      </c>
      <c r="BJ119" s="23" t="s">
        <v>82</v>
      </c>
      <c r="BK119" s="192">
        <f>ROUND(I119*H119,2)</f>
        <v>0</v>
      </c>
      <c r="BL119" s="23" t="s">
        <v>165</v>
      </c>
      <c r="BM119" s="23" t="s">
        <v>518</v>
      </c>
    </row>
    <row r="120" spans="2:65" s="1" customFormat="1">
      <c r="B120" s="40"/>
      <c r="D120" s="193" t="s">
        <v>174</v>
      </c>
      <c r="F120" s="194" t="s">
        <v>334</v>
      </c>
      <c r="I120" s="195"/>
      <c r="L120" s="40"/>
      <c r="M120" s="196"/>
      <c r="N120" s="41"/>
      <c r="O120" s="41"/>
      <c r="P120" s="41"/>
      <c r="Q120" s="41"/>
      <c r="R120" s="41"/>
      <c r="S120" s="41"/>
      <c r="T120" s="69"/>
      <c r="AT120" s="23" t="s">
        <v>174</v>
      </c>
      <c r="AU120" s="23" t="s">
        <v>84</v>
      </c>
    </row>
    <row r="121" spans="2:65" s="1" customFormat="1" ht="22.5" customHeight="1">
      <c r="B121" s="180"/>
      <c r="C121" s="181" t="s">
        <v>219</v>
      </c>
      <c r="D121" s="181" t="s">
        <v>169</v>
      </c>
      <c r="E121" s="182" t="s">
        <v>337</v>
      </c>
      <c r="F121" s="183" t="s">
        <v>338</v>
      </c>
      <c r="G121" s="184" t="s">
        <v>339</v>
      </c>
      <c r="H121" s="185">
        <v>5.0999999999999996</v>
      </c>
      <c r="I121" s="186"/>
      <c r="J121" s="187">
        <f>ROUND(I121*H121,2)</f>
        <v>0</v>
      </c>
      <c r="K121" s="183" t="s">
        <v>246</v>
      </c>
      <c r="L121" s="40"/>
      <c r="M121" s="188" t="s">
        <v>5</v>
      </c>
      <c r="N121" s="189" t="s">
        <v>46</v>
      </c>
      <c r="O121" s="41"/>
      <c r="P121" s="190">
        <f>O121*H121</f>
        <v>0</v>
      </c>
      <c r="Q121" s="190">
        <v>0</v>
      </c>
      <c r="R121" s="190">
        <f>Q121*H121</f>
        <v>0</v>
      </c>
      <c r="S121" s="190">
        <v>0</v>
      </c>
      <c r="T121" s="191">
        <f>S121*H121</f>
        <v>0</v>
      </c>
      <c r="AR121" s="23" t="s">
        <v>165</v>
      </c>
      <c r="AT121" s="23" t="s">
        <v>169</v>
      </c>
      <c r="AU121" s="23" t="s">
        <v>84</v>
      </c>
      <c r="AY121" s="23" t="s">
        <v>166</v>
      </c>
      <c r="BE121" s="192">
        <f>IF(N121="základní",J121,0)</f>
        <v>0</v>
      </c>
      <c r="BF121" s="192">
        <f>IF(N121="snížená",J121,0)</f>
        <v>0</v>
      </c>
      <c r="BG121" s="192">
        <f>IF(N121="zákl. přenesená",J121,0)</f>
        <v>0</v>
      </c>
      <c r="BH121" s="192">
        <f>IF(N121="sníž. přenesená",J121,0)</f>
        <v>0</v>
      </c>
      <c r="BI121" s="192">
        <f>IF(N121="nulová",J121,0)</f>
        <v>0</v>
      </c>
      <c r="BJ121" s="23" t="s">
        <v>82</v>
      </c>
      <c r="BK121" s="192">
        <f>ROUND(I121*H121,2)</f>
        <v>0</v>
      </c>
      <c r="BL121" s="23" t="s">
        <v>165</v>
      </c>
      <c r="BM121" s="23" t="s">
        <v>519</v>
      </c>
    </row>
    <row r="122" spans="2:65" s="1" customFormat="1">
      <c r="B122" s="40"/>
      <c r="D122" s="197" t="s">
        <v>174</v>
      </c>
      <c r="F122" s="198" t="s">
        <v>341</v>
      </c>
      <c r="I122" s="195"/>
      <c r="L122" s="40"/>
      <c r="M122" s="196"/>
      <c r="N122" s="41"/>
      <c r="O122" s="41"/>
      <c r="P122" s="41"/>
      <c r="Q122" s="41"/>
      <c r="R122" s="41"/>
      <c r="S122" s="41"/>
      <c r="T122" s="69"/>
      <c r="AT122" s="23" t="s">
        <v>174</v>
      </c>
      <c r="AU122" s="23" t="s">
        <v>84</v>
      </c>
    </row>
    <row r="123" spans="2:65" s="12" customFormat="1">
      <c r="B123" s="202"/>
      <c r="D123" s="193" t="s">
        <v>258</v>
      </c>
      <c r="F123" s="204" t="s">
        <v>520</v>
      </c>
      <c r="H123" s="205">
        <v>5.0999999999999996</v>
      </c>
      <c r="I123" s="206"/>
      <c r="L123" s="202"/>
      <c r="M123" s="207"/>
      <c r="N123" s="208"/>
      <c r="O123" s="208"/>
      <c r="P123" s="208"/>
      <c r="Q123" s="208"/>
      <c r="R123" s="208"/>
      <c r="S123" s="208"/>
      <c r="T123" s="209"/>
      <c r="AT123" s="210" t="s">
        <v>258</v>
      </c>
      <c r="AU123" s="210" t="s">
        <v>84</v>
      </c>
      <c r="AV123" s="12" t="s">
        <v>84</v>
      </c>
      <c r="AW123" s="12" t="s">
        <v>6</v>
      </c>
      <c r="AX123" s="12" t="s">
        <v>82</v>
      </c>
      <c r="AY123" s="210" t="s">
        <v>166</v>
      </c>
    </row>
    <row r="124" spans="2:65" s="1" customFormat="1" ht="22.5" customHeight="1">
      <c r="B124" s="180"/>
      <c r="C124" s="181" t="s">
        <v>224</v>
      </c>
      <c r="D124" s="181" t="s">
        <v>169</v>
      </c>
      <c r="E124" s="182" t="s">
        <v>344</v>
      </c>
      <c r="F124" s="183" t="s">
        <v>345</v>
      </c>
      <c r="G124" s="184" t="s">
        <v>255</v>
      </c>
      <c r="H124" s="185">
        <v>1.5009999999999999</v>
      </c>
      <c r="I124" s="186"/>
      <c r="J124" s="187">
        <f>ROUND(I124*H124,2)</f>
        <v>0</v>
      </c>
      <c r="K124" s="183" t="s">
        <v>246</v>
      </c>
      <c r="L124" s="40"/>
      <c r="M124" s="188" t="s">
        <v>5</v>
      </c>
      <c r="N124" s="189" t="s">
        <v>46</v>
      </c>
      <c r="O124" s="41"/>
      <c r="P124" s="190">
        <f>O124*H124</f>
        <v>0</v>
      </c>
      <c r="Q124" s="190">
        <v>0</v>
      </c>
      <c r="R124" s="190">
        <f>Q124*H124</f>
        <v>0</v>
      </c>
      <c r="S124" s="190">
        <v>0</v>
      </c>
      <c r="T124" s="191">
        <f>S124*H124</f>
        <v>0</v>
      </c>
      <c r="AR124" s="23" t="s">
        <v>165</v>
      </c>
      <c r="AT124" s="23" t="s">
        <v>169</v>
      </c>
      <c r="AU124" s="23" t="s">
        <v>84</v>
      </c>
      <c r="AY124" s="23" t="s">
        <v>166</v>
      </c>
      <c r="BE124" s="192">
        <f>IF(N124="základní",J124,0)</f>
        <v>0</v>
      </c>
      <c r="BF124" s="192">
        <f>IF(N124="snížená",J124,0)</f>
        <v>0</v>
      </c>
      <c r="BG124" s="192">
        <f>IF(N124="zákl. přenesená",J124,0)</f>
        <v>0</v>
      </c>
      <c r="BH124" s="192">
        <f>IF(N124="sníž. přenesená",J124,0)</f>
        <v>0</v>
      </c>
      <c r="BI124" s="192">
        <f>IF(N124="nulová",J124,0)</f>
        <v>0</v>
      </c>
      <c r="BJ124" s="23" t="s">
        <v>82</v>
      </c>
      <c r="BK124" s="192">
        <f>ROUND(I124*H124,2)</f>
        <v>0</v>
      </c>
      <c r="BL124" s="23" t="s">
        <v>165</v>
      </c>
      <c r="BM124" s="23" t="s">
        <v>521</v>
      </c>
    </row>
    <row r="125" spans="2:65" s="1" customFormat="1" ht="24">
      <c r="B125" s="40"/>
      <c r="D125" s="197" t="s">
        <v>174</v>
      </c>
      <c r="F125" s="198" t="s">
        <v>347</v>
      </c>
      <c r="I125" s="195"/>
      <c r="L125" s="40"/>
      <c r="M125" s="196"/>
      <c r="N125" s="41"/>
      <c r="O125" s="41"/>
      <c r="P125" s="41"/>
      <c r="Q125" s="41"/>
      <c r="R125" s="41"/>
      <c r="S125" s="41"/>
      <c r="T125" s="69"/>
      <c r="AT125" s="23" t="s">
        <v>174</v>
      </c>
      <c r="AU125" s="23" t="s">
        <v>84</v>
      </c>
    </row>
    <row r="126" spans="2:65" s="12" customFormat="1">
      <c r="B126" s="202"/>
      <c r="D126" s="193" t="s">
        <v>258</v>
      </c>
      <c r="E126" s="203" t="s">
        <v>5</v>
      </c>
      <c r="F126" s="204" t="s">
        <v>522</v>
      </c>
      <c r="H126" s="205">
        <v>1.5009999999999999</v>
      </c>
      <c r="I126" s="206"/>
      <c r="L126" s="202"/>
      <c r="M126" s="207"/>
      <c r="N126" s="208"/>
      <c r="O126" s="208"/>
      <c r="P126" s="208"/>
      <c r="Q126" s="208"/>
      <c r="R126" s="208"/>
      <c r="S126" s="208"/>
      <c r="T126" s="209"/>
      <c r="AT126" s="210" t="s">
        <v>258</v>
      </c>
      <c r="AU126" s="210" t="s">
        <v>84</v>
      </c>
      <c r="AV126" s="12" t="s">
        <v>84</v>
      </c>
      <c r="AW126" s="12" t="s">
        <v>38</v>
      </c>
      <c r="AX126" s="12" t="s">
        <v>82</v>
      </c>
      <c r="AY126" s="210" t="s">
        <v>166</v>
      </c>
    </row>
    <row r="127" spans="2:65" s="1" customFormat="1" ht="22.5" customHeight="1">
      <c r="B127" s="180"/>
      <c r="C127" s="181" t="s">
        <v>303</v>
      </c>
      <c r="D127" s="181" t="s">
        <v>169</v>
      </c>
      <c r="E127" s="182" t="s">
        <v>349</v>
      </c>
      <c r="F127" s="183" t="s">
        <v>350</v>
      </c>
      <c r="G127" s="184" t="s">
        <v>255</v>
      </c>
      <c r="H127" s="185">
        <v>2.125</v>
      </c>
      <c r="I127" s="186"/>
      <c r="J127" s="187">
        <f>ROUND(I127*H127,2)</f>
        <v>0</v>
      </c>
      <c r="K127" s="183" t="s">
        <v>246</v>
      </c>
      <c r="L127" s="40"/>
      <c r="M127" s="188" t="s">
        <v>5</v>
      </c>
      <c r="N127" s="189" t="s">
        <v>46</v>
      </c>
      <c r="O127" s="41"/>
      <c r="P127" s="190">
        <f>O127*H127</f>
        <v>0</v>
      </c>
      <c r="Q127" s="190">
        <v>0</v>
      </c>
      <c r="R127" s="190">
        <f>Q127*H127</f>
        <v>0</v>
      </c>
      <c r="S127" s="190">
        <v>0</v>
      </c>
      <c r="T127" s="191">
        <f>S127*H127</f>
        <v>0</v>
      </c>
      <c r="AR127" s="23" t="s">
        <v>165</v>
      </c>
      <c r="AT127" s="23" t="s">
        <v>169</v>
      </c>
      <c r="AU127" s="23" t="s">
        <v>84</v>
      </c>
      <c r="AY127" s="23" t="s">
        <v>166</v>
      </c>
      <c r="BE127" s="192">
        <f>IF(N127="základní",J127,0)</f>
        <v>0</v>
      </c>
      <c r="BF127" s="192">
        <f>IF(N127="snížená",J127,0)</f>
        <v>0</v>
      </c>
      <c r="BG127" s="192">
        <f>IF(N127="zákl. přenesená",J127,0)</f>
        <v>0</v>
      </c>
      <c r="BH127" s="192">
        <f>IF(N127="sníž. přenesená",J127,0)</f>
        <v>0</v>
      </c>
      <c r="BI127" s="192">
        <f>IF(N127="nulová",J127,0)</f>
        <v>0</v>
      </c>
      <c r="BJ127" s="23" t="s">
        <v>82</v>
      </c>
      <c r="BK127" s="192">
        <f>ROUND(I127*H127,2)</f>
        <v>0</v>
      </c>
      <c r="BL127" s="23" t="s">
        <v>165</v>
      </c>
      <c r="BM127" s="23" t="s">
        <v>523</v>
      </c>
    </row>
    <row r="128" spans="2:65" s="1" customFormat="1" ht="36">
      <c r="B128" s="40"/>
      <c r="D128" s="197" t="s">
        <v>174</v>
      </c>
      <c r="F128" s="198" t="s">
        <v>352</v>
      </c>
      <c r="I128" s="195"/>
      <c r="L128" s="40"/>
      <c r="M128" s="196"/>
      <c r="N128" s="41"/>
      <c r="O128" s="41"/>
      <c r="P128" s="41"/>
      <c r="Q128" s="41"/>
      <c r="R128" s="41"/>
      <c r="S128" s="41"/>
      <c r="T128" s="69"/>
      <c r="AT128" s="23" t="s">
        <v>174</v>
      </c>
      <c r="AU128" s="23" t="s">
        <v>84</v>
      </c>
    </row>
    <row r="129" spans="2:65" s="12" customFormat="1">
      <c r="B129" s="202"/>
      <c r="D129" s="193" t="s">
        <v>258</v>
      </c>
      <c r="E129" s="203" t="s">
        <v>5</v>
      </c>
      <c r="F129" s="204" t="s">
        <v>524</v>
      </c>
      <c r="H129" s="205">
        <v>2.125</v>
      </c>
      <c r="I129" s="206"/>
      <c r="L129" s="202"/>
      <c r="M129" s="207"/>
      <c r="N129" s="208"/>
      <c r="O129" s="208"/>
      <c r="P129" s="208"/>
      <c r="Q129" s="208"/>
      <c r="R129" s="208"/>
      <c r="S129" s="208"/>
      <c r="T129" s="209"/>
      <c r="AT129" s="210" t="s">
        <v>258</v>
      </c>
      <c r="AU129" s="210" t="s">
        <v>84</v>
      </c>
      <c r="AV129" s="12" t="s">
        <v>84</v>
      </c>
      <c r="AW129" s="12" t="s">
        <v>38</v>
      </c>
      <c r="AX129" s="12" t="s">
        <v>82</v>
      </c>
      <c r="AY129" s="210" t="s">
        <v>166</v>
      </c>
    </row>
    <row r="130" spans="2:65" s="1" customFormat="1" ht="22.5" customHeight="1">
      <c r="B130" s="180"/>
      <c r="C130" s="213" t="s">
        <v>309</v>
      </c>
      <c r="D130" s="213" t="s">
        <v>355</v>
      </c>
      <c r="E130" s="214" t="s">
        <v>356</v>
      </c>
      <c r="F130" s="215" t="s">
        <v>357</v>
      </c>
      <c r="G130" s="216" t="s">
        <v>339</v>
      </c>
      <c r="H130" s="217">
        <v>4.0380000000000003</v>
      </c>
      <c r="I130" s="218"/>
      <c r="J130" s="219">
        <f>ROUND(I130*H130,2)</f>
        <v>0</v>
      </c>
      <c r="K130" s="215" t="s">
        <v>246</v>
      </c>
      <c r="L130" s="220"/>
      <c r="M130" s="221" t="s">
        <v>5</v>
      </c>
      <c r="N130" s="222" t="s">
        <v>46</v>
      </c>
      <c r="O130" s="41"/>
      <c r="P130" s="190">
        <f>O130*H130</f>
        <v>0</v>
      </c>
      <c r="Q130" s="190">
        <v>1</v>
      </c>
      <c r="R130" s="190">
        <f>Q130*H130</f>
        <v>4.0380000000000003</v>
      </c>
      <c r="S130" s="190">
        <v>0</v>
      </c>
      <c r="T130" s="191">
        <f>S130*H130</f>
        <v>0</v>
      </c>
      <c r="AR130" s="23" t="s">
        <v>204</v>
      </c>
      <c r="AT130" s="23" t="s">
        <v>355</v>
      </c>
      <c r="AU130" s="23" t="s">
        <v>84</v>
      </c>
      <c r="AY130" s="23" t="s">
        <v>166</v>
      </c>
      <c r="BE130" s="192">
        <f>IF(N130="základní",J130,0)</f>
        <v>0</v>
      </c>
      <c r="BF130" s="192">
        <f>IF(N130="snížená",J130,0)</f>
        <v>0</v>
      </c>
      <c r="BG130" s="192">
        <f>IF(N130="zákl. přenesená",J130,0)</f>
        <v>0</v>
      </c>
      <c r="BH130" s="192">
        <f>IF(N130="sníž. přenesená",J130,0)</f>
        <v>0</v>
      </c>
      <c r="BI130" s="192">
        <f>IF(N130="nulová",J130,0)</f>
        <v>0</v>
      </c>
      <c r="BJ130" s="23" t="s">
        <v>82</v>
      </c>
      <c r="BK130" s="192">
        <f>ROUND(I130*H130,2)</f>
        <v>0</v>
      </c>
      <c r="BL130" s="23" t="s">
        <v>165</v>
      </c>
      <c r="BM130" s="23" t="s">
        <v>525</v>
      </c>
    </row>
    <row r="131" spans="2:65" s="1" customFormat="1">
      <c r="B131" s="40"/>
      <c r="D131" s="197" t="s">
        <v>174</v>
      </c>
      <c r="F131" s="198" t="s">
        <v>357</v>
      </c>
      <c r="I131" s="195"/>
      <c r="L131" s="40"/>
      <c r="M131" s="196"/>
      <c r="N131" s="41"/>
      <c r="O131" s="41"/>
      <c r="P131" s="41"/>
      <c r="Q131" s="41"/>
      <c r="R131" s="41"/>
      <c r="S131" s="41"/>
      <c r="T131" s="69"/>
      <c r="AT131" s="23" t="s">
        <v>174</v>
      </c>
      <c r="AU131" s="23" t="s">
        <v>84</v>
      </c>
    </row>
    <row r="132" spans="2:65" s="12" customFormat="1">
      <c r="B132" s="202"/>
      <c r="D132" s="197" t="s">
        <v>258</v>
      </c>
      <c r="F132" s="211" t="s">
        <v>526</v>
      </c>
      <c r="H132" s="212">
        <v>4.0380000000000003</v>
      </c>
      <c r="I132" s="206"/>
      <c r="L132" s="202"/>
      <c r="M132" s="207"/>
      <c r="N132" s="208"/>
      <c r="O132" s="208"/>
      <c r="P132" s="208"/>
      <c r="Q132" s="208"/>
      <c r="R132" s="208"/>
      <c r="S132" s="208"/>
      <c r="T132" s="209"/>
      <c r="AT132" s="210" t="s">
        <v>258</v>
      </c>
      <c r="AU132" s="210" t="s">
        <v>84</v>
      </c>
      <c r="AV132" s="12" t="s">
        <v>84</v>
      </c>
      <c r="AW132" s="12" t="s">
        <v>6</v>
      </c>
      <c r="AX132" s="12" t="s">
        <v>82</v>
      </c>
      <c r="AY132" s="210" t="s">
        <v>166</v>
      </c>
    </row>
    <row r="133" spans="2:65" s="11" customFormat="1" ht="29.85" customHeight="1">
      <c r="B133" s="166"/>
      <c r="D133" s="177" t="s">
        <v>74</v>
      </c>
      <c r="E133" s="178" t="s">
        <v>165</v>
      </c>
      <c r="F133" s="178" t="s">
        <v>360</v>
      </c>
      <c r="I133" s="169"/>
      <c r="J133" s="179">
        <f>BK133</f>
        <v>0</v>
      </c>
      <c r="L133" s="166"/>
      <c r="M133" s="171"/>
      <c r="N133" s="172"/>
      <c r="O133" s="172"/>
      <c r="P133" s="173">
        <f>SUM(P134:P139)</f>
        <v>0</v>
      </c>
      <c r="Q133" s="172"/>
      <c r="R133" s="173">
        <f>SUM(R134:R139)</f>
        <v>0.80800000000000005</v>
      </c>
      <c r="S133" s="172"/>
      <c r="T133" s="174">
        <f>SUM(T134:T139)</f>
        <v>0</v>
      </c>
      <c r="AR133" s="167" t="s">
        <v>82</v>
      </c>
      <c r="AT133" s="175" t="s">
        <v>74</v>
      </c>
      <c r="AU133" s="175" t="s">
        <v>82</v>
      </c>
      <c r="AY133" s="167" t="s">
        <v>166</v>
      </c>
      <c r="BK133" s="176">
        <f>SUM(BK134:BK139)</f>
        <v>0</v>
      </c>
    </row>
    <row r="134" spans="2:65" s="1" customFormat="1" ht="22.5" customHeight="1">
      <c r="B134" s="180"/>
      <c r="C134" s="181" t="s">
        <v>11</v>
      </c>
      <c r="D134" s="181" t="s">
        <v>169</v>
      </c>
      <c r="E134" s="182" t="s">
        <v>362</v>
      </c>
      <c r="F134" s="183" t="s">
        <v>363</v>
      </c>
      <c r="G134" s="184" t="s">
        <v>255</v>
      </c>
      <c r="H134" s="185">
        <v>0.42499999999999999</v>
      </c>
      <c r="I134" s="186"/>
      <c r="J134" s="187">
        <f>ROUND(I134*H134,2)</f>
        <v>0</v>
      </c>
      <c r="K134" s="183" t="s">
        <v>246</v>
      </c>
      <c r="L134" s="40"/>
      <c r="M134" s="188" t="s">
        <v>5</v>
      </c>
      <c r="N134" s="189" t="s">
        <v>46</v>
      </c>
      <c r="O134" s="41"/>
      <c r="P134" s="190">
        <f>O134*H134</f>
        <v>0</v>
      </c>
      <c r="Q134" s="190">
        <v>0</v>
      </c>
      <c r="R134" s="190">
        <f>Q134*H134</f>
        <v>0</v>
      </c>
      <c r="S134" s="190">
        <v>0</v>
      </c>
      <c r="T134" s="191">
        <f>S134*H134</f>
        <v>0</v>
      </c>
      <c r="AR134" s="23" t="s">
        <v>165</v>
      </c>
      <c r="AT134" s="23" t="s">
        <v>169</v>
      </c>
      <c r="AU134" s="23" t="s">
        <v>84</v>
      </c>
      <c r="AY134" s="23" t="s">
        <v>166</v>
      </c>
      <c r="BE134" s="192">
        <f>IF(N134="základní",J134,0)</f>
        <v>0</v>
      </c>
      <c r="BF134" s="192">
        <f>IF(N134="snížená",J134,0)</f>
        <v>0</v>
      </c>
      <c r="BG134" s="192">
        <f>IF(N134="zákl. přenesená",J134,0)</f>
        <v>0</v>
      </c>
      <c r="BH134" s="192">
        <f>IF(N134="sníž. přenesená",J134,0)</f>
        <v>0</v>
      </c>
      <c r="BI134" s="192">
        <f>IF(N134="nulová",J134,0)</f>
        <v>0</v>
      </c>
      <c r="BJ134" s="23" t="s">
        <v>82</v>
      </c>
      <c r="BK134" s="192">
        <f>ROUND(I134*H134,2)</f>
        <v>0</v>
      </c>
      <c r="BL134" s="23" t="s">
        <v>165</v>
      </c>
      <c r="BM134" s="23" t="s">
        <v>527</v>
      </c>
    </row>
    <row r="135" spans="2:65" s="1" customFormat="1" ht="24">
      <c r="B135" s="40"/>
      <c r="D135" s="197" t="s">
        <v>174</v>
      </c>
      <c r="F135" s="198" t="s">
        <v>365</v>
      </c>
      <c r="I135" s="195"/>
      <c r="L135" s="40"/>
      <c r="M135" s="196"/>
      <c r="N135" s="41"/>
      <c r="O135" s="41"/>
      <c r="P135" s="41"/>
      <c r="Q135" s="41"/>
      <c r="R135" s="41"/>
      <c r="S135" s="41"/>
      <c r="T135" s="69"/>
      <c r="AT135" s="23" t="s">
        <v>174</v>
      </c>
      <c r="AU135" s="23" t="s">
        <v>84</v>
      </c>
    </row>
    <row r="136" spans="2:65" s="12" customFormat="1">
      <c r="B136" s="202"/>
      <c r="D136" s="193" t="s">
        <v>258</v>
      </c>
      <c r="E136" s="203" t="s">
        <v>5</v>
      </c>
      <c r="F136" s="204" t="s">
        <v>528</v>
      </c>
      <c r="H136" s="205">
        <v>0.42499999999999999</v>
      </c>
      <c r="I136" s="206"/>
      <c r="L136" s="202"/>
      <c r="M136" s="207"/>
      <c r="N136" s="208"/>
      <c r="O136" s="208"/>
      <c r="P136" s="208"/>
      <c r="Q136" s="208"/>
      <c r="R136" s="208"/>
      <c r="S136" s="208"/>
      <c r="T136" s="209"/>
      <c r="AT136" s="210" t="s">
        <v>258</v>
      </c>
      <c r="AU136" s="210" t="s">
        <v>84</v>
      </c>
      <c r="AV136" s="12" t="s">
        <v>84</v>
      </c>
      <c r="AW136" s="12" t="s">
        <v>38</v>
      </c>
      <c r="AX136" s="12" t="s">
        <v>82</v>
      </c>
      <c r="AY136" s="210" t="s">
        <v>166</v>
      </c>
    </row>
    <row r="137" spans="2:65" s="1" customFormat="1" ht="22.5" customHeight="1">
      <c r="B137" s="180"/>
      <c r="C137" s="213" t="s">
        <v>321</v>
      </c>
      <c r="D137" s="213" t="s">
        <v>355</v>
      </c>
      <c r="E137" s="214" t="s">
        <v>356</v>
      </c>
      <c r="F137" s="215" t="s">
        <v>357</v>
      </c>
      <c r="G137" s="216" t="s">
        <v>339</v>
      </c>
      <c r="H137" s="217">
        <v>0.80800000000000005</v>
      </c>
      <c r="I137" s="218"/>
      <c r="J137" s="219">
        <f>ROUND(I137*H137,2)</f>
        <v>0</v>
      </c>
      <c r="K137" s="215" t="s">
        <v>246</v>
      </c>
      <c r="L137" s="220"/>
      <c r="M137" s="221" t="s">
        <v>5</v>
      </c>
      <c r="N137" s="222" t="s">
        <v>46</v>
      </c>
      <c r="O137" s="41"/>
      <c r="P137" s="190">
        <f>O137*H137</f>
        <v>0</v>
      </c>
      <c r="Q137" s="190">
        <v>1</v>
      </c>
      <c r="R137" s="190">
        <f>Q137*H137</f>
        <v>0.80800000000000005</v>
      </c>
      <c r="S137" s="190">
        <v>0</v>
      </c>
      <c r="T137" s="191">
        <f>S137*H137</f>
        <v>0</v>
      </c>
      <c r="AR137" s="23" t="s">
        <v>204</v>
      </c>
      <c r="AT137" s="23" t="s">
        <v>355</v>
      </c>
      <c r="AU137" s="23" t="s">
        <v>84</v>
      </c>
      <c r="AY137" s="23" t="s">
        <v>166</v>
      </c>
      <c r="BE137" s="192">
        <f>IF(N137="základní",J137,0)</f>
        <v>0</v>
      </c>
      <c r="BF137" s="192">
        <f>IF(N137="snížená",J137,0)</f>
        <v>0</v>
      </c>
      <c r="BG137" s="192">
        <f>IF(N137="zákl. přenesená",J137,0)</f>
        <v>0</v>
      </c>
      <c r="BH137" s="192">
        <f>IF(N137="sníž. přenesená",J137,0)</f>
        <v>0</v>
      </c>
      <c r="BI137" s="192">
        <f>IF(N137="nulová",J137,0)</f>
        <v>0</v>
      </c>
      <c r="BJ137" s="23" t="s">
        <v>82</v>
      </c>
      <c r="BK137" s="192">
        <f>ROUND(I137*H137,2)</f>
        <v>0</v>
      </c>
      <c r="BL137" s="23" t="s">
        <v>165</v>
      </c>
      <c r="BM137" s="23" t="s">
        <v>529</v>
      </c>
    </row>
    <row r="138" spans="2:65" s="1" customFormat="1">
      <c r="B138" s="40"/>
      <c r="D138" s="197" t="s">
        <v>174</v>
      </c>
      <c r="F138" s="198" t="s">
        <v>357</v>
      </c>
      <c r="I138" s="195"/>
      <c r="L138" s="40"/>
      <c r="M138" s="196"/>
      <c r="N138" s="41"/>
      <c r="O138" s="41"/>
      <c r="P138" s="41"/>
      <c r="Q138" s="41"/>
      <c r="R138" s="41"/>
      <c r="S138" s="41"/>
      <c r="T138" s="69"/>
      <c r="AT138" s="23" t="s">
        <v>174</v>
      </c>
      <c r="AU138" s="23" t="s">
        <v>84</v>
      </c>
    </row>
    <row r="139" spans="2:65" s="12" customFormat="1">
      <c r="B139" s="202"/>
      <c r="D139" s="197" t="s">
        <v>258</v>
      </c>
      <c r="F139" s="211" t="s">
        <v>530</v>
      </c>
      <c r="H139" s="212">
        <v>0.80800000000000005</v>
      </c>
      <c r="I139" s="206"/>
      <c r="L139" s="202"/>
      <c r="M139" s="207"/>
      <c r="N139" s="208"/>
      <c r="O139" s="208"/>
      <c r="P139" s="208"/>
      <c r="Q139" s="208"/>
      <c r="R139" s="208"/>
      <c r="S139" s="208"/>
      <c r="T139" s="209"/>
      <c r="AT139" s="210" t="s">
        <v>258</v>
      </c>
      <c r="AU139" s="210" t="s">
        <v>84</v>
      </c>
      <c r="AV139" s="12" t="s">
        <v>84</v>
      </c>
      <c r="AW139" s="12" t="s">
        <v>6</v>
      </c>
      <c r="AX139" s="12" t="s">
        <v>82</v>
      </c>
      <c r="AY139" s="210" t="s">
        <v>166</v>
      </c>
    </row>
    <row r="140" spans="2:65" s="11" customFormat="1" ht="29.85" customHeight="1">
      <c r="B140" s="166"/>
      <c r="D140" s="177" t="s">
        <v>74</v>
      </c>
      <c r="E140" s="178" t="s">
        <v>204</v>
      </c>
      <c r="F140" s="178" t="s">
        <v>367</v>
      </c>
      <c r="I140" s="169"/>
      <c r="J140" s="179">
        <f>BK140</f>
        <v>0</v>
      </c>
      <c r="L140" s="166"/>
      <c r="M140" s="171"/>
      <c r="N140" s="172"/>
      <c r="O140" s="172"/>
      <c r="P140" s="173">
        <f>SUM(P141:P150)</f>
        <v>0</v>
      </c>
      <c r="Q140" s="172"/>
      <c r="R140" s="173">
        <f>SUM(R141:R150)</f>
        <v>0.5182699999999999</v>
      </c>
      <c r="S140" s="172"/>
      <c r="T140" s="174">
        <f>SUM(T141:T150)</f>
        <v>0</v>
      </c>
      <c r="AR140" s="167" t="s">
        <v>82</v>
      </c>
      <c r="AT140" s="175" t="s">
        <v>74</v>
      </c>
      <c r="AU140" s="175" t="s">
        <v>82</v>
      </c>
      <c r="AY140" s="167" t="s">
        <v>166</v>
      </c>
      <c r="BK140" s="176">
        <f>SUM(BK141:BK150)</f>
        <v>0</v>
      </c>
    </row>
    <row r="141" spans="2:65" s="1" customFormat="1" ht="22.5" customHeight="1">
      <c r="B141" s="180"/>
      <c r="C141" s="181" t="s">
        <v>327</v>
      </c>
      <c r="D141" s="181" t="s">
        <v>169</v>
      </c>
      <c r="E141" s="182" t="s">
        <v>531</v>
      </c>
      <c r="F141" s="183" t="s">
        <v>532</v>
      </c>
      <c r="G141" s="184" t="s">
        <v>400</v>
      </c>
      <c r="H141" s="185">
        <v>1</v>
      </c>
      <c r="I141" s="186"/>
      <c r="J141" s="187">
        <f>ROUND(I141*H141,2)</f>
        <v>0</v>
      </c>
      <c r="K141" s="183" t="s">
        <v>246</v>
      </c>
      <c r="L141" s="40"/>
      <c r="M141" s="188" t="s">
        <v>5</v>
      </c>
      <c r="N141" s="189" t="s">
        <v>46</v>
      </c>
      <c r="O141" s="41"/>
      <c r="P141" s="190">
        <f>O141*H141</f>
        <v>0</v>
      </c>
      <c r="Q141" s="190">
        <v>9.1800000000000007E-3</v>
      </c>
      <c r="R141" s="190">
        <f>Q141*H141</f>
        <v>9.1800000000000007E-3</v>
      </c>
      <c r="S141" s="190">
        <v>0</v>
      </c>
      <c r="T141" s="191">
        <f>S141*H141</f>
        <v>0</v>
      </c>
      <c r="AR141" s="23" t="s">
        <v>165</v>
      </c>
      <c r="AT141" s="23" t="s">
        <v>169</v>
      </c>
      <c r="AU141" s="23" t="s">
        <v>84</v>
      </c>
      <c r="AY141" s="23" t="s">
        <v>166</v>
      </c>
      <c r="BE141" s="192">
        <f>IF(N141="základní",J141,0)</f>
        <v>0</v>
      </c>
      <c r="BF141" s="192">
        <f>IF(N141="snížená",J141,0)</f>
        <v>0</v>
      </c>
      <c r="BG141" s="192">
        <f>IF(N141="zákl. přenesená",J141,0)</f>
        <v>0</v>
      </c>
      <c r="BH141" s="192">
        <f>IF(N141="sníž. přenesená",J141,0)</f>
        <v>0</v>
      </c>
      <c r="BI141" s="192">
        <f>IF(N141="nulová",J141,0)</f>
        <v>0</v>
      </c>
      <c r="BJ141" s="23" t="s">
        <v>82</v>
      </c>
      <c r="BK141" s="192">
        <f>ROUND(I141*H141,2)</f>
        <v>0</v>
      </c>
      <c r="BL141" s="23" t="s">
        <v>165</v>
      </c>
      <c r="BM141" s="23" t="s">
        <v>533</v>
      </c>
    </row>
    <row r="142" spans="2:65" s="1" customFormat="1">
      <c r="B142" s="40"/>
      <c r="D142" s="193" t="s">
        <v>174</v>
      </c>
      <c r="F142" s="194" t="s">
        <v>532</v>
      </c>
      <c r="I142" s="195"/>
      <c r="L142" s="40"/>
      <c r="M142" s="196"/>
      <c r="N142" s="41"/>
      <c r="O142" s="41"/>
      <c r="P142" s="41"/>
      <c r="Q142" s="41"/>
      <c r="R142" s="41"/>
      <c r="S142" s="41"/>
      <c r="T142" s="69"/>
      <c r="AT142" s="23" t="s">
        <v>174</v>
      </c>
      <c r="AU142" s="23" t="s">
        <v>84</v>
      </c>
    </row>
    <row r="143" spans="2:65" s="1" customFormat="1" ht="22.5" customHeight="1">
      <c r="B143" s="180"/>
      <c r="C143" s="213" t="s">
        <v>332</v>
      </c>
      <c r="D143" s="213" t="s">
        <v>355</v>
      </c>
      <c r="E143" s="214" t="s">
        <v>534</v>
      </c>
      <c r="F143" s="215" t="s">
        <v>535</v>
      </c>
      <c r="G143" s="216" t="s">
        <v>400</v>
      </c>
      <c r="H143" s="217">
        <v>1</v>
      </c>
      <c r="I143" s="218"/>
      <c r="J143" s="219">
        <f>ROUND(I143*H143,2)</f>
        <v>0</v>
      </c>
      <c r="K143" s="215" t="s">
        <v>246</v>
      </c>
      <c r="L143" s="220"/>
      <c r="M143" s="221" t="s">
        <v>5</v>
      </c>
      <c r="N143" s="222" t="s">
        <v>46</v>
      </c>
      <c r="O143" s="41"/>
      <c r="P143" s="190">
        <f>O143*H143</f>
        <v>0</v>
      </c>
      <c r="Q143" s="190">
        <v>0.50600000000000001</v>
      </c>
      <c r="R143" s="190">
        <f>Q143*H143</f>
        <v>0.50600000000000001</v>
      </c>
      <c r="S143" s="190">
        <v>0</v>
      </c>
      <c r="T143" s="191">
        <f>S143*H143</f>
        <v>0</v>
      </c>
      <c r="AR143" s="23" t="s">
        <v>204</v>
      </c>
      <c r="AT143" s="23" t="s">
        <v>355</v>
      </c>
      <c r="AU143" s="23" t="s">
        <v>84</v>
      </c>
      <c r="AY143" s="23" t="s">
        <v>166</v>
      </c>
      <c r="BE143" s="192">
        <f>IF(N143="základní",J143,0)</f>
        <v>0</v>
      </c>
      <c r="BF143" s="192">
        <f>IF(N143="snížená",J143,0)</f>
        <v>0</v>
      </c>
      <c r="BG143" s="192">
        <f>IF(N143="zákl. přenesená",J143,0)</f>
        <v>0</v>
      </c>
      <c r="BH143" s="192">
        <f>IF(N143="sníž. přenesená",J143,0)</f>
        <v>0</v>
      </c>
      <c r="BI143" s="192">
        <f>IF(N143="nulová",J143,0)</f>
        <v>0</v>
      </c>
      <c r="BJ143" s="23" t="s">
        <v>82</v>
      </c>
      <c r="BK143" s="192">
        <f>ROUND(I143*H143,2)</f>
        <v>0</v>
      </c>
      <c r="BL143" s="23" t="s">
        <v>165</v>
      </c>
      <c r="BM143" s="23" t="s">
        <v>536</v>
      </c>
    </row>
    <row r="144" spans="2:65" s="1" customFormat="1">
      <c r="B144" s="40"/>
      <c r="D144" s="193" t="s">
        <v>174</v>
      </c>
      <c r="F144" s="194" t="s">
        <v>537</v>
      </c>
      <c r="I144" s="195"/>
      <c r="L144" s="40"/>
      <c r="M144" s="196"/>
      <c r="N144" s="41"/>
      <c r="O144" s="41"/>
      <c r="P144" s="41"/>
      <c r="Q144" s="41"/>
      <c r="R144" s="41"/>
      <c r="S144" s="41"/>
      <c r="T144" s="69"/>
      <c r="AT144" s="23" t="s">
        <v>174</v>
      </c>
      <c r="AU144" s="23" t="s">
        <v>84</v>
      </c>
    </row>
    <row r="145" spans="2:65" s="1" customFormat="1" ht="22.5" customHeight="1">
      <c r="B145" s="180"/>
      <c r="C145" s="181" t="s">
        <v>336</v>
      </c>
      <c r="D145" s="181" t="s">
        <v>169</v>
      </c>
      <c r="E145" s="182" t="s">
        <v>369</v>
      </c>
      <c r="F145" s="183" t="s">
        <v>370</v>
      </c>
      <c r="G145" s="184" t="s">
        <v>245</v>
      </c>
      <c r="H145" s="185">
        <v>12</v>
      </c>
      <c r="I145" s="186"/>
      <c r="J145" s="187">
        <f>ROUND(I145*H145,2)</f>
        <v>0</v>
      </c>
      <c r="K145" s="183" t="s">
        <v>246</v>
      </c>
      <c r="L145" s="40"/>
      <c r="M145" s="188" t="s">
        <v>5</v>
      </c>
      <c r="N145" s="189" t="s">
        <v>46</v>
      </c>
      <c r="O145" s="41"/>
      <c r="P145" s="190">
        <f>O145*H145</f>
        <v>0</v>
      </c>
      <c r="Q145" s="190">
        <v>1.9000000000000001E-4</v>
      </c>
      <c r="R145" s="190">
        <f>Q145*H145</f>
        <v>2.2799999999999999E-3</v>
      </c>
      <c r="S145" s="190">
        <v>0</v>
      </c>
      <c r="T145" s="191">
        <f>S145*H145</f>
        <v>0</v>
      </c>
      <c r="AR145" s="23" t="s">
        <v>165</v>
      </c>
      <c r="AT145" s="23" t="s">
        <v>169</v>
      </c>
      <c r="AU145" s="23" t="s">
        <v>84</v>
      </c>
      <c r="AY145" s="23" t="s">
        <v>166</v>
      </c>
      <c r="BE145" s="192">
        <f>IF(N145="základní",J145,0)</f>
        <v>0</v>
      </c>
      <c r="BF145" s="192">
        <f>IF(N145="snížená",J145,0)</f>
        <v>0</v>
      </c>
      <c r="BG145" s="192">
        <f>IF(N145="zákl. přenesená",J145,0)</f>
        <v>0</v>
      </c>
      <c r="BH145" s="192">
        <f>IF(N145="sníž. přenesená",J145,0)</f>
        <v>0</v>
      </c>
      <c r="BI145" s="192">
        <f>IF(N145="nulová",J145,0)</f>
        <v>0</v>
      </c>
      <c r="BJ145" s="23" t="s">
        <v>82</v>
      </c>
      <c r="BK145" s="192">
        <f>ROUND(I145*H145,2)</f>
        <v>0</v>
      </c>
      <c r="BL145" s="23" t="s">
        <v>165</v>
      </c>
      <c r="BM145" s="23" t="s">
        <v>538</v>
      </c>
    </row>
    <row r="146" spans="2:65" s="1" customFormat="1">
      <c r="B146" s="40"/>
      <c r="D146" s="193" t="s">
        <v>174</v>
      </c>
      <c r="F146" s="194" t="s">
        <v>372</v>
      </c>
      <c r="I146" s="195"/>
      <c r="L146" s="40"/>
      <c r="M146" s="196"/>
      <c r="N146" s="41"/>
      <c r="O146" s="41"/>
      <c r="P146" s="41"/>
      <c r="Q146" s="41"/>
      <c r="R146" s="41"/>
      <c r="S146" s="41"/>
      <c r="T146" s="69"/>
      <c r="AT146" s="23" t="s">
        <v>174</v>
      </c>
      <c r="AU146" s="23" t="s">
        <v>84</v>
      </c>
    </row>
    <row r="147" spans="2:65" s="1" customFormat="1" ht="22.5" customHeight="1">
      <c r="B147" s="180"/>
      <c r="C147" s="181" t="s">
        <v>343</v>
      </c>
      <c r="D147" s="181" t="s">
        <v>169</v>
      </c>
      <c r="E147" s="182" t="s">
        <v>374</v>
      </c>
      <c r="F147" s="183" t="s">
        <v>375</v>
      </c>
      <c r="G147" s="184" t="s">
        <v>245</v>
      </c>
      <c r="H147" s="185">
        <v>9</v>
      </c>
      <c r="I147" s="186"/>
      <c r="J147" s="187">
        <f>ROUND(I147*H147,2)</f>
        <v>0</v>
      </c>
      <c r="K147" s="183" t="s">
        <v>246</v>
      </c>
      <c r="L147" s="40"/>
      <c r="M147" s="188" t="s">
        <v>5</v>
      </c>
      <c r="N147" s="189" t="s">
        <v>46</v>
      </c>
      <c r="O147" s="41"/>
      <c r="P147" s="190">
        <f>O147*H147</f>
        <v>0</v>
      </c>
      <c r="Q147" s="190">
        <v>9.0000000000000006E-5</v>
      </c>
      <c r="R147" s="190">
        <f>Q147*H147</f>
        <v>8.1000000000000006E-4</v>
      </c>
      <c r="S147" s="190">
        <v>0</v>
      </c>
      <c r="T147" s="191">
        <f>S147*H147</f>
        <v>0</v>
      </c>
      <c r="AR147" s="23" t="s">
        <v>165</v>
      </c>
      <c r="AT147" s="23" t="s">
        <v>169</v>
      </c>
      <c r="AU147" s="23" t="s">
        <v>84</v>
      </c>
      <c r="AY147" s="23" t="s">
        <v>166</v>
      </c>
      <c r="BE147" s="192">
        <f>IF(N147="základní",J147,0)</f>
        <v>0</v>
      </c>
      <c r="BF147" s="192">
        <f>IF(N147="snížená",J147,0)</f>
        <v>0</v>
      </c>
      <c r="BG147" s="192">
        <f>IF(N147="zákl. přenesená",J147,0)</f>
        <v>0</v>
      </c>
      <c r="BH147" s="192">
        <f>IF(N147="sníž. přenesená",J147,0)</f>
        <v>0</v>
      </c>
      <c r="BI147" s="192">
        <f>IF(N147="nulová",J147,0)</f>
        <v>0</v>
      </c>
      <c r="BJ147" s="23" t="s">
        <v>82</v>
      </c>
      <c r="BK147" s="192">
        <f>ROUND(I147*H147,2)</f>
        <v>0</v>
      </c>
      <c r="BL147" s="23" t="s">
        <v>165</v>
      </c>
      <c r="BM147" s="23" t="s">
        <v>539</v>
      </c>
    </row>
    <row r="148" spans="2:65" s="1" customFormat="1">
      <c r="B148" s="40"/>
      <c r="D148" s="193" t="s">
        <v>174</v>
      </c>
      <c r="F148" s="194" t="s">
        <v>377</v>
      </c>
      <c r="I148" s="195"/>
      <c r="L148" s="40"/>
      <c r="M148" s="196"/>
      <c r="N148" s="41"/>
      <c r="O148" s="41"/>
      <c r="P148" s="41"/>
      <c r="Q148" s="41"/>
      <c r="R148" s="41"/>
      <c r="S148" s="41"/>
      <c r="T148" s="69"/>
      <c r="AT148" s="23" t="s">
        <v>174</v>
      </c>
      <c r="AU148" s="23" t="s">
        <v>84</v>
      </c>
    </row>
    <row r="149" spans="2:65" s="1" customFormat="1" ht="22.5" customHeight="1">
      <c r="B149" s="180"/>
      <c r="C149" s="181" t="s">
        <v>10</v>
      </c>
      <c r="D149" s="181" t="s">
        <v>169</v>
      </c>
      <c r="E149" s="182" t="s">
        <v>379</v>
      </c>
      <c r="F149" s="183" t="s">
        <v>380</v>
      </c>
      <c r="G149" s="184" t="s">
        <v>172</v>
      </c>
      <c r="H149" s="185">
        <v>1</v>
      </c>
      <c r="I149" s="186"/>
      <c r="J149" s="187">
        <f>ROUND(I149*H149,2)</f>
        <v>0</v>
      </c>
      <c r="K149" s="183" t="s">
        <v>5</v>
      </c>
      <c r="L149" s="40"/>
      <c r="M149" s="188" t="s">
        <v>5</v>
      </c>
      <c r="N149" s="189" t="s">
        <v>46</v>
      </c>
      <c r="O149" s="41"/>
      <c r="P149" s="190">
        <f>O149*H149</f>
        <v>0</v>
      </c>
      <c r="Q149" s="190">
        <v>0</v>
      </c>
      <c r="R149" s="190">
        <f>Q149*H149</f>
        <v>0</v>
      </c>
      <c r="S149" s="190">
        <v>0</v>
      </c>
      <c r="T149" s="191">
        <f>S149*H149</f>
        <v>0</v>
      </c>
      <c r="AR149" s="23" t="s">
        <v>165</v>
      </c>
      <c r="AT149" s="23" t="s">
        <v>169</v>
      </c>
      <c r="AU149" s="23" t="s">
        <v>84</v>
      </c>
      <c r="AY149" s="23" t="s">
        <v>166</v>
      </c>
      <c r="BE149" s="192">
        <f>IF(N149="základní",J149,0)</f>
        <v>0</v>
      </c>
      <c r="BF149" s="192">
        <f>IF(N149="snížená",J149,0)</f>
        <v>0</v>
      </c>
      <c r="BG149" s="192">
        <f>IF(N149="zákl. přenesená",J149,0)</f>
        <v>0</v>
      </c>
      <c r="BH149" s="192">
        <f>IF(N149="sníž. přenesená",J149,0)</f>
        <v>0</v>
      </c>
      <c r="BI149" s="192">
        <f>IF(N149="nulová",J149,0)</f>
        <v>0</v>
      </c>
      <c r="BJ149" s="23" t="s">
        <v>82</v>
      </c>
      <c r="BK149" s="192">
        <f>ROUND(I149*H149,2)</f>
        <v>0</v>
      </c>
      <c r="BL149" s="23" t="s">
        <v>165</v>
      </c>
      <c r="BM149" s="23" t="s">
        <v>540</v>
      </c>
    </row>
    <row r="150" spans="2:65" s="1" customFormat="1">
      <c r="B150" s="40"/>
      <c r="D150" s="197" t="s">
        <v>174</v>
      </c>
      <c r="F150" s="198" t="s">
        <v>380</v>
      </c>
      <c r="I150" s="195"/>
      <c r="L150" s="40"/>
      <c r="M150" s="196"/>
      <c r="N150" s="41"/>
      <c r="O150" s="41"/>
      <c r="P150" s="41"/>
      <c r="Q150" s="41"/>
      <c r="R150" s="41"/>
      <c r="S150" s="41"/>
      <c r="T150" s="69"/>
      <c r="AT150" s="23" t="s">
        <v>174</v>
      </c>
      <c r="AU150" s="23" t="s">
        <v>84</v>
      </c>
    </row>
    <row r="151" spans="2:65" s="11" customFormat="1" ht="29.85" customHeight="1">
      <c r="B151" s="166"/>
      <c r="D151" s="177" t="s">
        <v>74</v>
      </c>
      <c r="E151" s="178" t="s">
        <v>386</v>
      </c>
      <c r="F151" s="178" t="s">
        <v>387</v>
      </c>
      <c r="I151" s="169"/>
      <c r="J151" s="179">
        <f>BK151</f>
        <v>0</v>
      </c>
      <c r="L151" s="166"/>
      <c r="M151" s="171"/>
      <c r="N151" s="172"/>
      <c r="O151" s="172"/>
      <c r="P151" s="173">
        <f>SUM(P152:P153)</f>
        <v>0</v>
      </c>
      <c r="Q151" s="172"/>
      <c r="R151" s="173">
        <f>SUM(R152:R153)</f>
        <v>0</v>
      </c>
      <c r="S151" s="172"/>
      <c r="T151" s="174">
        <f>SUM(T152:T153)</f>
        <v>0</v>
      </c>
      <c r="AR151" s="167" t="s">
        <v>82</v>
      </c>
      <c r="AT151" s="175" t="s">
        <v>74</v>
      </c>
      <c r="AU151" s="175" t="s">
        <v>82</v>
      </c>
      <c r="AY151" s="167" t="s">
        <v>166</v>
      </c>
      <c r="BK151" s="176">
        <f>SUM(BK152:BK153)</f>
        <v>0</v>
      </c>
    </row>
    <row r="152" spans="2:65" s="1" customFormat="1" ht="22.5" customHeight="1">
      <c r="B152" s="180"/>
      <c r="C152" s="181" t="s">
        <v>354</v>
      </c>
      <c r="D152" s="181" t="s">
        <v>169</v>
      </c>
      <c r="E152" s="182" t="s">
        <v>389</v>
      </c>
      <c r="F152" s="183" t="s">
        <v>390</v>
      </c>
      <c r="G152" s="184" t="s">
        <v>339</v>
      </c>
      <c r="H152" s="185">
        <v>0.57099999999999995</v>
      </c>
      <c r="I152" s="186"/>
      <c r="J152" s="187">
        <f>ROUND(I152*H152,2)</f>
        <v>0</v>
      </c>
      <c r="K152" s="183" t="s">
        <v>246</v>
      </c>
      <c r="L152" s="40"/>
      <c r="M152" s="188" t="s">
        <v>5</v>
      </c>
      <c r="N152" s="189" t="s">
        <v>46</v>
      </c>
      <c r="O152" s="41"/>
      <c r="P152" s="190">
        <f>O152*H152</f>
        <v>0</v>
      </c>
      <c r="Q152" s="190">
        <v>0</v>
      </c>
      <c r="R152" s="190">
        <f>Q152*H152</f>
        <v>0</v>
      </c>
      <c r="S152" s="190">
        <v>0</v>
      </c>
      <c r="T152" s="191">
        <f>S152*H152</f>
        <v>0</v>
      </c>
      <c r="AR152" s="23" t="s">
        <v>165</v>
      </c>
      <c r="AT152" s="23" t="s">
        <v>169</v>
      </c>
      <c r="AU152" s="23" t="s">
        <v>84</v>
      </c>
      <c r="AY152" s="23" t="s">
        <v>166</v>
      </c>
      <c r="BE152" s="192">
        <f>IF(N152="základní",J152,0)</f>
        <v>0</v>
      </c>
      <c r="BF152" s="192">
        <f>IF(N152="snížená",J152,0)</f>
        <v>0</v>
      </c>
      <c r="BG152" s="192">
        <f>IF(N152="zákl. přenesená",J152,0)</f>
        <v>0</v>
      </c>
      <c r="BH152" s="192">
        <f>IF(N152="sníž. přenesená",J152,0)</f>
        <v>0</v>
      </c>
      <c r="BI152" s="192">
        <f>IF(N152="nulová",J152,0)</f>
        <v>0</v>
      </c>
      <c r="BJ152" s="23" t="s">
        <v>82</v>
      </c>
      <c r="BK152" s="192">
        <f>ROUND(I152*H152,2)</f>
        <v>0</v>
      </c>
      <c r="BL152" s="23" t="s">
        <v>165</v>
      </c>
      <c r="BM152" s="23" t="s">
        <v>541</v>
      </c>
    </row>
    <row r="153" spans="2:65" s="1" customFormat="1" ht="24">
      <c r="B153" s="40"/>
      <c r="D153" s="197" t="s">
        <v>174</v>
      </c>
      <c r="F153" s="198" t="s">
        <v>392</v>
      </c>
      <c r="I153" s="195"/>
      <c r="L153" s="40"/>
      <c r="M153" s="196"/>
      <c r="N153" s="41"/>
      <c r="O153" s="41"/>
      <c r="P153" s="41"/>
      <c r="Q153" s="41"/>
      <c r="R153" s="41"/>
      <c r="S153" s="41"/>
      <c r="T153" s="69"/>
      <c r="AT153" s="23" t="s">
        <v>174</v>
      </c>
      <c r="AU153" s="23" t="s">
        <v>84</v>
      </c>
    </row>
    <row r="154" spans="2:65" s="11" customFormat="1" ht="37.35" customHeight="1">
      <c r="B154" s="166"/>
      <c r="D154" s="167" t="s">
        <v>74</v>
      </c>
      <c r="E154" s="168" t="s">
        <v>355</v>
      </c>
      <c r="F154" s="168" t="s">
        <v>394</v>
      </c>
      <c r="I154" s="169"/>
      <c r="J154" s="170">
        <f>BK154</f>
        <v>0</v>
      </c>
      <c r="L154" s="166"/>
      <c r="M154" s="171"/>
      <c r="N154" s="172"/>
      <c r="O154" s="172"/>
      <c r="P154" s="173">
        <f>P155</f>
        <v>0</v>
      </c>
      <c r="Q154" s="172"/>
      <c r="R154" s="173">
        <f>R155</f>
        <v>5.339E-2</v>
      </c>
      <c r="S154" s="172"/>
      <c r="T154" s="174">
        <f>T155</f>
        <v>0</v>
      </c>
      <c r="AR154" s="167" t="s">
        <v>180</v>
      </c>
      <c r="AT154" s="175" t="s">
        <v>74</v>
      </c>
      <c r="AU154" s="175" t="s">
        <v>75</v>
      </c>
      <c r="AY154" s="167" t="s">
        <v>166</v>
      </c>
      <c r="BK154" s="176">
        <f>BK155</f>
        <v>0</v>
      </c>
    </row>
    <row r="155" spans="2:65" s="11" customFormat="1" ht="19.95" customHeight="1">
      <c r="B155" s="166"/>
      <c r="D155" s="177" t="s">
        <v>74</v>
      </c>
      <c r="E155" s="178" t="s">
        <v>395</v>
      </c>
      <c r="F155" s="178" t="s">
        <v>396</v>
      </c>
      <c r="I155" s="169"/>
      <c r="J155" s="179">
        <f>BK155</f>
        <v>0</v>
      </c>
      <c r="L155" s="166"/>
      <c r="M155" s="171"/>
      <c r="N155" s="172"/>
      <c r="O155" s="172"/>
      <c r="P155" s="173">
        <f>SUM(P156:P193)</f>
        <v>0</v>
      </c>
      <c r="Q155" s="172"/>
      <c r="R155" s="173">
        <f>SUM(R156:R193)</f>
        <v>5.339E-2</v>
      </c>
      <c r="S155" s="172"/>
      <c r="T155" s="174">
        <f>SUM(T156:T193)</f>
        <v>0</v>
      </c>
      <c r="AR155" s="167" t="s">
        <v>180</v>
      </c>
      <c r="AT155" s="175" t="s">
        <v>74</v>
      </c>
      <c r="AU155" s="175" t="s">
        <v>82</v>
      </c>
      <c r="AY155" s="167" t="s">
        <v>166</v>
      </c>
      <c r="BK155" s="176">
        <f>SUM(BK156:BK193)</f>
        <v>0</v>
      </c>
    </row>
    <row r="156" spans="2:65" s="1" customFormat="1" ht="31.5" customHeight="1">
      <c r="B156" s="180"/>
      <c r="C156" s="181" t="s">
        <v>361</v>
      </c>
      <c r="D156" s="181" t="s">
        <v>169</v>
      </c>
      <c r="E156" s="182" t="s">
        <v>429</v>
      </c>
      <c r="F156" s="183" t="s">
        <v>430</v>
      </c>
      <c r="G156" s="184" t="s">
        <v>245</v>
      </c>
      <c r="H156" s="185">
        <v>10</v>
      </c>
      <c r="I156" s="186"/>
      <c r="J156" s="187">
        <f>ROUND(I156*H156,2)</f>
        <v>0</v>
      </c>
      <c r="K156" s="183" t="s">
        <v>246</v>
      </c>
      <c r="L156" s="40"/>
      <c r="M156" s="188" t="s">
        <v>5</v>
      </c>
      <c r="N156" s="189" t="s">
        <v>46</v>
      </c>
      <c r="O156" s="41"/>
      <c r="P156" s="190">
        <f>O156*H156</f>
        <v>0</v>
      </c>
      <c r="Q156" s="190">
        <v>0</v>
      </c>
      <c r="R156" s="190">
        <f>Q156*H156</f>
        <v>0</v>
      </c>
      <c r="S156" s="190">
        <v>0</v>
      </c>
      <c r="T156" s="191">
        <f>S156*H156</f>
        <v>0</v>
      </c>
      <c r="AR156" s="23" t="s">
        <v>401</v>
      </c>
      <c r="AT156" s="23" t="s">
        <v>169</v>
      </c>
      <c r="AU156" s="23" t="s">
        <v>84</v>
      </c>
      <c r="AY156" s="23" t="s">
        <v>166</v>
      </c>
      <c r="BE156" s="192">
        <f>IF(N156="základní",J156,0)</f>
        <v>0</v>
      </c>
      <c r="BF156" s="192">
        <f>IF(N156="snížená",J156,0)</f>
        <v>0</v>
      </c>
      <c r="BG156" s="192">
        <f>IF(N156="zákl. přenesená",J156,0)</f>
        <v>0</v>
      </c>
      <c r="BH156" s="192">
        <f>IF(N156="sníž. přenesená",J156,0)</f>
        <v>0</v>
      </c>
      <c r="BI156" s="192">
        <f>IF(N156="nulová",J156,0)</f>
        <v>0</v>
      </c>
      <c r="BJ156" s="23" t="s">
        <v>82</v>
      </c>
      <c r="BK156" s="192">
        <f>ROUND(I156*H156,2)</f>
        <v>0</v>
      </c>
      <c r="BL156" s="23" t="s">
        <v>401</v>
      </c>
      <c r="BM156" s="23" t="s">
        <v>542</v>
      </c>
    </row>
    <row r="157" spans="2:65" s="1" customFormat="1" ht="24">
      <c r="B157" s="40"/>
      <c r="D157" s="193" t="s">
        <v>174</v>
      </c>
      <c r="F157" s="194" t="s">
        <v>432</v>
      </c>
      <c r="I157" s="195"/>
      <c r="L157" s="40"/>
      <c r="M157" s="196"/>
      <c r="N157" s="41"/>
      <c r="O157" s="41"/>
      <c r="P157" s="41"/>
      <c r="Q157" s="41"/>
      <c r="R157" s="41"/>
      <c r="S157" s="41"/>
      <c r="T157" s="69"/>
      <c r="AT157" s="23" t="s">
        <v>174</v>
      </c>
      <c r="AU157" s="23" t="s">
        <v>84</v>
      </c>
    </row>
    <row r="158" spans="2:65" s="1" customFormat="1" ht="22.5" customHeight="1">
      <c r="B158" s="180"/>
      <c r="C158" s="213" t="s">
        <v>368</v>
      </c>
      <c r="D158" s="213" t="s">
        <v>355</v>
      </c>
      <c r="E158" s="214" t="s">
        <v>543</v>
      </c>
      <c r="F158" s="215" t="s">
        <v>544</v>
      </c>
      <c r="G158" s="216" t="s">
        <v>245</v>
      </c>
      <c r="H158" s="217">
        <v>10</v>
      </c>
      <c r="I158" s="218"/>
      <c r="J158" s="219">
        <f>ROUND(I158*H158,2)</f>
        <v>0</v>
      </c>
      <c r="K158" s="215" t="s">
        <v>246</v>
      </c>
      <c r="L158" s="220"/>
      <c r="M158" s="221" t="s">
        <v>5</v>
      </c>
      <c r="N158" s="222" t="s">
        <v>46</v>
      </c>
      <c r="O158" s="41"/>
      <c r="P158" s="190">
        <f>O158*H158</f>
        <v>0</v>
      </c>
      <c r="Q158" s="190">
        <v>2.0799999999999998E-3</v>
      </c>
      <c r="R158" s="190">
        <f>Q158*H158</f>
        <v>2.0799999999999999E-2</v>
      </c>
      <c r="S158" s="190">
        <v>0</v>
      </c>
      <c r="T158" s="191">
        <f>S158*H158</f>
        <v>0</v>
      </c>
      <c r="AR158" s="23" t="s">
        <v>412</v>
      </c>
      <c r="AT158" s="23" t="s">
        <v>355</v>
      </c>
      <c r="AU158" s="23" t="s">
        <v>84</v>
      </c>
      <c r="AY158" s="23" t="s">
        <v>166</v>
      </c>
      <c r="BE158" s="192">
        <f>IF(N158="základní",J158,0)</f>
        <v>0</v>
      </c>
      <c r="BF158" s="192">
        <f>IF(N158="snížená",J158,0)</f>
        <v>0</v>
      </c>
      <c r="BG158" s="192">
        <f>IF(N158="zákl. přenesená",J158,0)</f>
        <v>0</v>
      </c>
      <c r="BH158" s="192">
        <f>IF(N158="sníž. přenesená",J158,0)</f>
        <v>0</v>
      </c>
      <c r="BI158" s="192">
        <f>IF(N158="nulová",J158,0)</f>
        <v>0</v>
      </c>
      <c r="BJ158" s="23" t="s">
        <v>82</v>
      </c>
      <c r="BK158" s="192">
        <f>ROUND(I158*H158,2)</f>
        <v>0</v>
      </c>
      <c r="BL158" s="23" t="s">
        <v>401</v>
      </c>
      <c r="BM158" s="23" t="s">
        <v>545</v>
      </c>
    </row>
    <row r="159" spans="2:65" s="1" customFormat="1">
      <c r="B159" s="40"/>
      <c r="D159" s="193" t="s">
        <v>174</v>
      </c>
      <c r="F159" s="194" t="s">
        <v>546</v>
      </c>
      <c r="I159" s="195"/>
      <c r="L159" s="40"/>
      <c r="M159" s="196"/>
      <c r="N159" s="41"/>
      <c r="O159" s="41"/>
      <c r="P159" s="41"/>
      <c r="Q159" s="41"/>
      <c r="R159" s="41"/>
      <c r="S159" s="41"/>
      <c r="T159" s="69"/>
      <c r="AT159" s="23" t="s">
        <v>174</v>
      </c>
      <c r="AU159" s="23" t="s">
        <v>84</v>
      </c>
    </row>
    <row r="160" spans="2:65" s="1" customFormat="1" ht="31.5" customHeight="1">
      <c r="B160" s="180"/>
      <c r="C160" s="181" t="s">
        <v>373</v>
      </c>
      <c r="D160" s="181" t="s">
        <v>169</v>
      </c>
      <c r="E160" s="182" t="s">
        <v>547</v>
      </c>
      <c r="F160" s="183" t="s">
        <v>548</v>
      </c>
      <c r="G160" s="184" t="s">
        <v>245</v>
      </c>
      <c r="H160" s="185">
        <v>2</v>
      </c>
      <c r="I160" s="186"/>
      <c r="J160" s="187">
        <f>ROUND(I160*H160,2)</f>
        <v>0</v>
      </c>
      <c r="K160" s="183" t="s">
        <v>246</v>
      </c>
      <c r="L160" s="40"/>
      <c r="M160" s="188" t="s">
        <v>5</v>
      </c>
      <c r="N160" s="189" t="s">
        <v>46</v>
      </c>
      <c r="O160" s="41"/>
      <c r="P160" s="190">
        <f>O160*H160</f>
        <v>0</v>
      </c>
      <c r="Q160" s="190">
        <v>0</v>
      </c>
      <c r="R160" s="190">
        <f>Q160*H160</f>
        <v>0</v>
      </c>
      <c r="S160" s="190">
        <v>0</v>
      </c>
      <c r="T160" s="191">
        <f>S160*H160</f>
        <v>0</v>
      </c>
      <c r="AR160" s="23" t="s">
        <v>401</v>
      </c>
      <c r="AT160" s="23" t="s">
        <v>169</v>
      </c>
      <c r="AU160" s="23" t="s">
        <v>84</v>
      </c>
      <c r="AY160" s="23" t="s">
        <v>166</v>
      </c>
      <c r="BE160" s="192">
        <f>IF(N160="základní",J160,0)</f>
        <v>0</v>
      </c>
      <c r="BF160" s="192">
        <f>IF(N160="snížená",J160,0)</f>
        <v>0</v>
      </c>
      <c r="BG160" s="192">
        <f>IF(N160="zákl. přenesená",J160,0)</f>
        <v>0</v>
      </c>
      <c r="BH160" s="192">
        <f>IF(N160="sníž. přenesená",J160,0)</f>
        <v>0</v>
      </c>
      <c r="BI160" s="192">
        <f>IF(N160="nulová",J160,0)</f>
        <v>0</v>
      </c>
      <c r="BJ160" s="23" t="s">
        <v>82</v>
      </c>
      <c r="BK160" s="192">
        <f>ROUND(I160*H160,2)</f>
        <v>0</v>
      </c>
      <c r="BL160" s="23" t="s">
        <v>401</v>
      </c>
      <c r="BM160" s="23" t="s">
        <v>549</v>
      </c>
    </row>
    <row r="161" spans="2:65" s="1" customFormat="1">
      <c r="B161" s="40"/>
      <c r="D161" s="193" t="s">
        <v>174</v>
      </c>
      <c r="F161" s="194" t="s">
        <v>550</v>
      </c>
      <c r="I161" s="195"/>
      <c r="L161" s="40"/>
      <c r="M161" s="196"/>
      <c r="N161" s="41"/>
      <c r="O161" s="41"/>
      <c r="P161" s="41"/>
      <c r="Q161" s="41"/>
      <c r="R161" s="41"/>
      <c r="S161" s="41"/>
      <c r="T161" s="69"/>
      <c r="AT161" s="23" t="s">
        <v>174</v>
      </c>
      <c r="AU161" s="23" t="s">
        <v>84</v>
      </c>
    </row>
    <row r="162" spans="2:65" s="1" customFormat="1" ht="22.5" customHeight="1">
      <c r="B162" s="180"/>
      <c r="C162" s="213" t="s">
        <v>378</v>
      </c>
      <c r="D162" s="213" t="s">
        <v>355</v>
      </c>
      <c r="E162" s="214" t="s">
        <v>551</v>
      </c>
      <c r="F162" s="215" t="s">
        <v>552</v>
      </c>
      <c r="G162" s="216" t="s">
        <v>245</v>
      </c>
      <c r="H162" s="217">
        <v>2</v>
      </c>
      <c r="I162" s="218"/>
      <c r="J162" s="219">
        <f>ROUND(I162*H162,2)</f>
        <v>0</v>
      </c>
      <c r="K162" s="215" t="s">
        <v>246</v>
      </c>
      <c r="L162" s="220"/>
      <c r="M162" s="221" t="s">
        <v>5</v>
      </c>
      <c r="N162" s="222" t="s">
        <v>46</v>
      </c>
      <c r="O162" s="41"/>
      <c r="P162" s="190">
        <f>O162*H162</f>
        <v>0</v>
      </c>
      <c r="Q162" s="190">
        <v>1.5E-3</v>
      </c>
      <c r="R162" s="190">
        <f>Q162*H162</f>
        <v>3.0000000000000001E-3</v>
      </c>
      <c r="S162" s="190">
        <v>0</v>
      </c>
      <c r="T162" s="191">
        <f>S162*H162</f>
        <v>0</v>
      </c>
      <c r="AR162" s="23" t="s">
        <v>412</v>
      </c>
      <c r="AT162" s="23" t="s">
        <v>355</v>
      </c>
      <c r="AU162" s="23" t="s">
        <v>84</v>
      </c>
      <c r="AY162" s="23" t="s">
        <v>166</v>
      </c>
      <c r="BE162" s="192">
        <f>IF(N162="základní",J162,0)</f>
        <v>0</v>
      </c>
      <c r="BF162" s="192">
        <f>IF(N162="snížená",J162,0)</f>
        <v>0</v>
      </c>
      <c r="BG162" s="192">
        <f>IF(N162="zákl. přenesená",J162,0)</f>
        <v>0</v>
      </c>
      <c r="BH162" s="192">
        <f>IF(N162="sníž. přenesená",J162,0)</f>
        <v>0</v>
      </c>
      <c r="BI162" s="192">
        <f>IF(N162="nulová",J162,0)</f>
        <v>0</v>
      </c>
      <c r="BJ162" s="23" t="s">
        <v>82</v>
      </c>
      <c r="BK162" s="192">
        <f>ROUND(I162*H162,2)</f>
        <v>0</v>
      </c>
      <c r="BL162" s="23" t="s">
        <v>401</v>
      </c>
      <c r="BM162" s="23" t="s">
        <v>553</v>
      </c>
    </row>
    <row r="163" spans="2:65" s="1" customFormat="1">
      <c r="B163" s="40"/>
      <c r="D163" s="193" t="s">
        <v>174</v>
      </c>
      <c r="F163" s="194" t="s">
        <v>552</v>
      </c>
      <c r="I163" s="195"/>
      <c r="L163" s="40"/>
      <c r="M163" s="196"/>
      <c r="N163" s="41"/>
      <c r="O163" s="41"/>
      <c r="P163" s="41"/>
      <c r="Q163" s="41"/>
      <c r="R163" s="41"/>
      <c r="S163" s="41"/>
      <c r="T163" s="69"/>
      <c r="AT163" s="23" t="s">
        <v>174</v>
      </c>
      <c r="AU163" s="23" t="s">
        <v>84</v>
      </c>
    </row>
    <row r="164" spans="2:65" s="1" customFormat="1" ht="31.5" customHeight="1">
      <c r="B164" s="180"/>
      <c r="C164" s="181" t="s">
        <v>382</v>
      </c>
      <c r="D164" s="181" t="s">
        <v>169</v>
      </c>
      <c r="E164" s="182" t="s">
        <v>447</v>
      </c>
      <c r="F164" s="183" t="s">
        <v>448</v>
      </c>
      <c r="G164" s="184" t="s">
        <v>400</v>
      </c>
      <c r="H164" s="185">
        <v>1</v>
      </c>
      <c r="I164" s="186"/>
      <c r="J164" s="187">
        <f>ROUND(I164*H164,2)</f>
        <v>0</v>
      </c>
      <c r="K164" s="183" t="s">
        <v>246</v>
      </c>
      <c r="L164" s="40"/>
      <c r="M164" s="188" t="s">
        <v>5</v>
      </c>
      <c r="N164" s="189" t="s">
        <v>46</v>
      </c>
      <c r="O164" s="41"/>
      <c r="P164" s="190">
        <f>O164*H164</f>
        <v>0</v>
      </c>
      <c r="Q164" s="190">
        <v>0</v>
      </c>
      <c r="R164" s="190">
        <f>Q164*H164</f>
        <v>0</v>
      </c>
      <c r="S164" s="190">
        <v>0</v>
      </c>
      <c r="T164" s="191">
        <f>S164*H164</f>
        <v>0</v>
      </c>
      <c r="AR164" s="23" t="s">
        <v>401</v>
      </c>
      <c r="AT164" s="23" t="s">
        <v>169</v>
      </c>
      <c r="AU164" s="23" t="s">
        <v>84</v>
      </c>
      <c r="AY164" s="23" t="s">
        <v>166</v>
      </c>
      <c r="BE164" s="192">
        <f>IF(N164="základní",J164,0)</f>
        <v>0</v>
      </c>
      <c r="BF164" s="192">
        <f>IF(N164="snížená",J164,0)</f>
        <v>0</v>
      </c>
      <c r="BG164" s="192">
        <f>IF(N164="zákl. přenesená",J164,0)</f>
        <v>0</v>
      </c>
      <c r="BH164" s="192">
        <f>IF(N164="sníž. přenesená",J164,0)</f>
        <v>0</v>
      </c>
      <c r="BI164" s="192">
        <f>IF(N164="nulová",J164,0)</f>
        <v>0</v>
      </c>
      <c r="BJ164" s="23" t="s">
        <v>82</v>
      </c>
      <c r="BK164" s="192">
        <f>ROUND(I164*H164,2)</f>
        <v>0</v>
      </c>
      <c r="BL164" s="23" t="s">
        <v>401</v>
      </c>
      <c r="BM164" s="23" t="s">
        <v>554</v>
      </c>
    </row>
    <row r="165" spans="2:65" s="1" customFormat="1" ht="24">
      <c r="B165" s="40"/>
      <c r="D165" s="193" t="s">
        <v>174</v>
      </c>
      <c r="F165" s="194" t="s">
        <v>450</v>
      </c>
      <c r="I165" s="195"/>
      <c r="L165" s="40"/>
      <c r="M165" s="196"/>
      <c r="N165" s="41"/>
      <c r="O165" s="41"/>
      <c r="P165" s="41"/>
      <c r="Q165" s="41"/>
      <c r="R165" s="41"/>
      <c r="S165" s="41"/>
      <c r="T165" s="69"/>
      <c r="AT165" s="23" t="s">
        <v>174</v>
      </c>
      <c r="AU165" s="23" t="s">
        <v>84</v>
      </c>
    </row>
    <row r="166" spans="2:65" s="1" customFormat="1" ht="22.5" customHeight="1">
      <c r="B166" s="180"/>
      <c r="C166" s="213" t="s">
        <v>388</v>
      </c>
      <c r="D166" s="213" t="s">
        <v>355</v>
      </c>
      <c r="E166" s="214" t="s">
        <v>460</v>
      </c>
      <c r="F166" s="215" t="s">
        <v>461</v>
      </c>
      <c r="G166" s="216" t="s">
        <v>400</v>
      </c>
      <c r="H166" s="217">
        <v>1</v>
      </c>
      <c r="I166" s="218"/>
      <c r="J166" s="219">
        <f>ROUND(I166*H166,2)</f>
        <v>0</v>
      </c>
      <c r="K166" s="215" t="s">
        <v>5</v>
      </c>
      <c r="L166" s="220"/>
      <c r="M166" s="221" t="s">
        <v>5</v>
      </c>
      <c r="N166" s="222" t="s">
        <v>46</v>
      </c>
      <c r="O166" s="41"/>
      <c r="P166" s="190">
        <f>O166*H166</f>
        <v>0</v>
      </c>
      <c r="Q166" s="190">
        <v>1.0499999999999999E-3</v>
      </c>
      <c r="R166" s="190">
        <f>Q166*H166</f>
        <v>1.0499999999999999E-3</v>
      </c>
      <c r="S166" s="190">
        <v>0</v>
      </c>
      <c r="T166" s="191">
        <f>S166*H166</f>
        <v>0</v>
      </c>
      <c r="AR166" s="23" t="s">
        <v>422</v>
      </c>
      <c r="AT166" s="23" t="s">
        <v>355</v>
      </c>
      <c r="AU166" s="23" t="s">
        <v>84</v>
      </c>
      <c r="AY166" s="23" t="s">
        <v>166</v>
      </c>
      <c r="BE166" s="192">
        <f>IF(N166="základní",J166,0)</f>
        <v>0</v>
      </c>
      <c r="BF166" s="192">
        <f>IF(N166="snížená",J166,0)</f>
        <v>0</v>
      </c>
      <c r="BG166" s="192">
        <f>IF(N166="zákl. přenesená",J166,0)</f>
        <v>0</v>
      </c>
      <c r="BH166" s="192">
        <f>IF(N166="sníž. přenesená",J166,0)</f>
        <v>0</v>
      </c>
      <c r="BI166" s="192">
        <f>IF(N166="nulová",J166,0)</f>
        <v>0</v>
      </c>
      <c r="BJ166" s="23" t="s">
        <v>82</v>
      </c>
      <c r="BK166" s="192">
        <f>ROUND(I166*H166,2)</f>
        <v>0</v>
      </c>
      <c r="BL166" s="23" t="s">
        <v>422</v>
      </c>
      <c r="BM166" s="23" t="s">
        <v>555</v>
      </c>
    </row>
    <row r="167" spans="2:65" s="1" customFormat="1">
      <c r="B167" s="40"/>
      <c r="D167" s="193" t="s">
        <v>174</v>
      </c>
      <c r="F167" s="194" t="s">
        <v>463</v>
      </c>
      <c r="I167" s="195"/>
      <c r="L167" s="40"/>
      <c r="M167" s="196"/>
      <c r="N167" s="41"/>
      <c r="O167" s="41"/>
      <c r="P167" s="41"/>
      <c r="Q167" s="41"/>
      <c r="R167" s="41"/>
      <c r="S167" s="41"/>
      <c r="T167" s="69"/>
      <c r="AT167" s="23" t="s">
        <v>174</v>
      </c>
      <c r="AU167" s="23" t="s">
        <v>84</v>
      </c>
    </row>
    <row r="168" spans="2:65" s="1" customFormat="1" ht="31.5" customHeight="1">
      <c r="B168" s="180"/>
      <c r="C168" s="181" t="s">
        <v>397</v>
      </c>
      <c r="D168" s="181" t="s">
        <v>169</v>
      </c>
      <c r="E168" s="182" t="s">
        <v>556</v>
      </c>
      <c r="F168" s="183" t="s">
        <v>557</v>
      </c>
      <c r="G168" s="184" t="s">
        <v>400</v>
      </c>
      <c r="H168" s="185">
        <v>3</v>
      </c>
      <c r="I168" s="186"/>
      <c r="J168" s="187">
        <f>ROUND(I168*H168,2)</f>
        <v>0</v>
      </c>
      <c r="K168" s="183" t="s">
        <v>246</v>
      </c>
      <c r="L168" s="40"/>
      <c r="M168" s="188" t="s">
        <v>5</v>
      </c>
      <c r="N168" s="189" t="s">
        <v>46</v>
      </c>
      <c r="O168" s="41"/>
      <c r="P168" s="190">
        <f>O168*H168</f>
        <v>0</v>
      </c>
      <c r="Q168" s="190">
        <v>0</v>
      </c>
      <c r="R168" s="190">
        <f>Q168*H168</f>
        <v>0</v>
      </c>
      <c r="S168" s="190">
        <v>0</v>
      </c>
      <c r="T168" s="191">
        <f>S168*H168</f>
        <v>0</v>
      </c>
      <c r="AR168" s="23" t="s">
        <v>401</v>
      </c>
      <c r="AT168" s="23" t="s">
        <v>169</v>
      </c>
      <c r="AU168" s="23" t="s">
        <v>84</v>
      </c>
      <c r="AY168" s="23" t="s">
        <v>166</v>
      </c>
      <c r="BE168" s="192">
        <f>IF(N168="základní",J168,0)</f>
        <v>0</v>
      </c>
      <c r="BF168" s="192">
        <f>IF(N168="snížená",J168,0)</f>
        <v>0</v>
      </c>
      <c r="BG168" s="192">
        <f>IF(N168="zákl. přenesená",J168,0)</f>
        <v>0</v>
      </c>
      <c r="BH168" s="192">
        <f>IF(N168="sníž. přenesená",J168,0)</f>
        <v>0</v>
      </c>
      <c r="BI168" s="192">
        <f>IF(N168="nulová",J168,0)</f>
        <v>0</v>
      </c>
      <c r="BJ168" s="23" t="s">
        <v>82</v>
      </c>
      <c r="BK168" s="192">
        <f>ROUND(I168*H168,2)</f>
        <v>0</v>
      </c>
      <c r="BL168" s="23" t="s">
        <v>401</v>
      </c>
      <c r="BM168" s="23" t="s">
        <v>558</v>
      </c>
    </row>
    <row r="169" spans="2:65" s="1" customFormat="1" ht="24">
      <c r="B169" s="40"/>
      <c r="D169" s="193" t="s">
        <v>174</v>
      </c>
      <c r="F169" s="194" t="s">
        <v>559</v>
      </c>
      <c r="I169" s="195"/>
      <c r="L169" s="40"/>
      <c r="M169" s="196"/>
      <c r="N169" s="41"/>
      <c r="O169" s="41"/>
      <c r="P169" s="41"/>
      <c r="Q169" s="41"/>
      <c r="R169" s="41"/>
      <c r="S169" s="41"/>
      <c r="T169" s="69"/>
      <c r="AT169" s="23" t="s">
        <v>174</v>
      </c>
      <c r="AU169" s="23" t="s">
        <v>84</v>
      </c>
    </row>
    <row r="170" spans="2:65" s="1" customFormat="1" ht="22.5" customHeight="1">
      <c r="B170" s="180"/>
      <c r="C170" s="213" t="s">
        <v>404</v>
      </c>
      <c r="D170" s="213" t="s">
        <v>355</v>
      </c>
      <c r="E170" s="214" t="s">
        <v>560</v>
      </c>
      <c r="F170" s="215" t="s">
        <v>561</v>
      </c>
      <c r="G170" s="216" t="s">
        <v>400</v>
      </c>
      <c r="H170" s="217">
        <v>1</v>
      </c>
      <c r="I170" s="218"/>
      <c r="J170" s="219">
        <f>ROUND(I170*H170,2)</f>
        <v>0</v>
      </c>
      <c r="K170" s="215" t="s">
        <v>246</v>
      </c>
      <c r="L170" s="220"/>
      <c r="M170" s="221" t="s">
        <v>5</v>
      </c>
      <c r="N170" s="222" t="s">
        <v>46</v>
      </c>
      <c r="O170" s="41"/>
      <c r="P170" s="190">
        <f>O170*H170</f>
        <v>0</v>
      </c>
      <c r="Q170" s="190">
        <v>6.8000000000000005E-4</v>
      </c>
      <c r="R170" s="190">
        <f>Q170*H170</f>
        <v>6.8000000000000005E-4</v>
      </c>
      <c r="S170" s="190">
        <v>0</v>
      </c>
      <c r="T170" s="191">
        <f>S170*H170</f>
        <v>0</v>
      </c>
      <c r="AR170" s="23" t="s">
        <v>422</v>
      </c>
      <c r="AT170" s="23" t="s">
        <v>355</v>
      </c>
      <c r="AU170" s="23" t="s">
        <v>84</v>
      </c>
      <c r="AY170" s="23" t="s">
        <v>166</v>
      </c>
      <c r="BE170" s="192">
        <f>IF(N170="základní",J170,0)</f>
        <v>0</v>
      </c>
      <c r="BF170" s="192">
        <f>IF(N170="snížená",J170,0)</f>
        <v>0</v>
      </c>
      <c r="BG170" s="192">
        <f>IF(N170="zákl. přenesená",J170,0)</f>
        <v>0</v>
      </c>
      <c r="BH170" s="192">
        <f>IF(N170="sníž. přenesená",J170,0)</f>
        <v>0</v>
      </c>
      <c r="BI170" s="192">
        <f>IF(N170="nulová",J170,0)</f>
        <v>0</v>
      </c>
      <c r="BJ170" s="23" t="s">
        <v>82</v>
      </c>
      <c r="BK170" s="192">
        <f>ROUND(I170*H170,2)</f>
        <v>0</v>
      </c>
      <c r="BL170" s="23" t="s">
        <v>422</v>
      </c>
      <c r="BM170" s="23" t="s">
        <v>562</v>
      </c>
    </row>
    <row r="171" spans="2:65" s="1" customFormat="1">
      <c r="B171" s="40"/>
      <c r="D171" s="193" t="s">
        <v>174</v>
      </c>
      <c r="F171" s="194" t="s">
        <v>561</v>
      </c>
      <c r="I171" s="195"/>
      <c r="L171" s="40"/>
      <c r="M171" s="196"/>
      <c r="N171" s="41"/>
      <c r="O171" s="41"/>
      <c r="P171" s="41"/>
      <c r="Q171" s="41"/>
      <c r="R171" s="41"/>
      <c r="S171" s="41"/>
      <c r="T171" s="69"/>
      <c r="AT171" s="23" t="s">
        <v>174</v>
      </c>
      <c r="AU171" s="23" t="s">
        <v>84</v>
      </c>
    </row>
    <row r="172" spans="2:65" s="1" customFormat="1" ht="22.5" customHeight="1">
      <c r="B172" s="180"/>
      <c r="C172" s="213" t="s">
        <v>409</v>
      </c>
      <c r="D172" s="213" t="s">
        <v>355</v>
      </c>
      <c r="E172" s="214" t="s">
        <v>563</v>
      </c>
      <c r="F172" s="215" t="s">
        <v>564</v>
      </c>
      <c r="G172" s="216" t="s">
        <v>400</v>
      </c>
      <c r="H172" s="217">
        <v>1</v>
      </c>
      <c r="I172" s="218"/>
      <c r="J172" s="219">
        <f>ROUND(I172*H172,2)</f>
        <v>0</v>
      </c>
      <c r="K172" s="215" t="s">
        <v>246</v>
      </c>
      <c r="L172" s="220"/>
      <c r="M172" s="221" t="s">
        <v>5</v>
      </c>
      <c r="N172" s="222" t="s">
        <v>46</v>
      </c>
      <c r="O172" s="41"/>
      <c r="P172" s="190">
        <f>O172*H172</f>
        <v>0</v>
      </c>
      <c r="Q172" s="190">
        <v>5.5999999999999995E-4</v>
      </c>
      <c r="R172" s="190">
        <f>Q172*H172</f>
        <v>5.5999999999999995E-4</v>
      </c>
      <c r="S172" s="190">
        <v>0</v>
      </c>
      <c r="T172" s="191">
        <f>S172*H172</f>
        <v>0</v>
      </c>
      <c r="AR172" s="23" t="s">
        <v>422</v>
      </c>
      <c r="AT172" s="23" t="s">
        <v>355</v>
      </c>
      <c r="AU172" s="23" t="s">
        <v>84</v>
      </c>
      <c r="AY172" s="23" t="s">
        <v>166</v>
      </c>
      <c r="BE172" s="192">
        <f>IF(N172="základní",J172,0)</f>
        <v>0</v>
      </c>
      <c r="BF172" s="192">
        <f>IF(N172="snížená",J172,0)</f>
        <v>0</v>
      </c>
      <c r="BG172" s="192">
        <f>IF(N172="zákl. přenesená",J172,0)</f>
        <v>0</v>
      </c>
      <c r="BH172" s="192">
        <f>IF(N172="sníž. přenesená",J172,0)</f>
        <v>0</v>
      </c>
      <c r="BI172" s="192">
        <f>IF(N172="nulová",J172,0)</f>
        <v>0</v>
      </c>
      <c r="BJ172" s="23" t="s">
        <v>82</v>
      </c>
      <c r="BK172" s="192">
        <f>ROUND(I172*H172,2)</f>
        <v>0</v>
      </c>
      <c r="BL172" s="23" t="s">
        <v>422</v>
      </c>
      <c r="BM172" s="23" t="s">
        <v>565</v>
      </c>
    </row>
    <row r="173" spans="2:65" s="1" customFormat="1">
      <c r="B173" s="40"/>
      <c r="D173" s="193" t="s">
        <v>174</v>
      </c>
      <c r="F173" s="194" t="s">
        <v>566</v>
      </c>
      <c r="I173" s="195"/>
      <c r="L173" s="40"/>
      <c r="M173" s="196"/>
      <c r="N173" s="41"/>
      <c r="O173" s="41"/>
      <c r="P173" s="41"/>
      <c r="Q173" s="41"/>
      <c r="R173" s="41"/>
      <c r="S173" s="41"/>
      <c r="T173" s="69"/>
      <c r="AT173" s="23" t="s">
        <v>174</v>
      </c>
      <c r="AU173" s="23" t="s">
        <v>84</v>
      </c>
    </row>
    <row r="174" spans="2:65" s="1" customFormat="1" ht="22.5" customHeight="1">
      <c r="B174" s="180"/>
      <c r="C174" s="213" t="s">
        <v>414</v>
      </c>
      <c r="D174" s="213" t="s">
        <v>355</v>
      </c>
      <c r="E174" s="214" t="s">
        <v>567</v>
      </c>
      <c r="F174" s="215" t="s">
        <v>568</v>
      </c>
      <c r="G174" s="216" t="s">
        <v>400</v>
      </c>
      <c r="H174" s="217">
        <v>1</v>
      </c>
      <c r="I174" s="218"/>
      <c r="J174" s="219">
        <f>ROUND(I174*H174,2)</f>
        <v>0</v>
      </c>
      <c r="K174" s="215" t="s">
        <v>246</v>
      </c>
      <c r="L174" s="220"/>
      <c r="M174" s="221" t="s">
        <v>5</v>
      </c>
      <c r="N174" s="222" t="s">
        <v>46</v>
      </c>
      <c r="O174" s="41"/>
      <c r="P174" s="190">
        <f>O174*H174</f>
        <v>0</v>
      </c>
      <c r="Q174" s="190">
        <v>3.6000000000000002E-4</v>
      </c>
      <c r="R174" s="190">
        <f>Q174*H174</f>
        <v>3.6000000000000002E-4</v>
      </c>
      <c r="S174" s="190">
        <v>0</v>
      </c>
      <c r="T174" s="191">
        <f>S174*H174</f>
        <v>0</v>
      </c>
      <c r="AR174" s="23" t="s">
        <v>422</v>
      </c>
      <c r="AT174" s="23" t="s">
        <v>355</v>
      </c>
      <c r="AU174" s="23" t="s">
        <v>84</v>
      </c>
      <c r="AY174" s="23" t="s">
        <v>166</v>
      </c>
      <c r="BE174" s="192">
        <f>IF(N174="základní",J174,0)</f>
        <v>0</v>
      </c>
      <c r="BF174" s="192">
        <f>IF(N174="snížená",J174,0)</f>
        <v>0</v>
      </c>
      <c r="BG174" s="192">
        <f>IF(N174="zákl. přenesená",J174,0)</f>
        <v>0</v>
      </c>
      <c r="BH174" s="192">
        <f>IF(N174="sníž. přenesená",J174,0)</f>
        <v>0</v>
      </c>
      <c r="BI174" s="192">
        <f>IF(N174="nulová",J174,0)</f>
        <v>0</v>
      </c>
      <c r="BJ174" s="23" t="s">
        <v>82</v>
      </c>
      <c r="BK174" s="192">
        <f>ROUND(I174*H174,2)</f>
        <v>0</v>
      </c>
      <c r="BL174" s="23" t="s">
        <v>422</v>
      </c>
      <c r="BM174" s="23" t="s">
        <v>569</v>
      </c>
    </row>
    <row r="175" spans="2:65" s="1" customFormat="1">
      <c r="B175" s="40"/>
      <c r="D175" s="193" t="s">
        <v>174</v>
      </c>
      <c r="F175" s="194" t="s">
        <v>568</v>
      </c>
      <c r="I175" s="195"/>
      <c r="L175" s="40"/>
      <c r="M175" s="196"/>
      <c r="N175" s="41"/>
      <c r="O175" s="41"/>
      <c r="P175" s="41"/>
      <c r="Q175" s="41"/>
      <c r="R175" s="41"/>
      <c r="S175" s="41"/>
      <c r="T175" s="69"/>
      <c r="AT175" s="23" t="s">
        <v>174</v>
      </c>
      <c r="AU175" s="23" t="s">
        <v>84</v>
      </c>
    </row>
    <row r="176" spans="2:65" s="1" customFormat="1" ht="22.5" customHeight="1">
      <c r="B176" s="180"/>
      <c r="C176" s="181" t="s">
        <v>419</v>
      </c>
      <c r="D176" s="181" t="s">
        <v>169</v>
      </c>
      <c r="E176" s="182" t="s">
        <v>570</v>
      </c>
      <c r="F176" s="183" t="s">
        <v>571</v>
      </c>
      <c r="G176" s="184" t="s">
        <v>400</v>
      </c>
      <c r="H176" s="185">
        <v>1</v>
      </c>
      <c r="I176" s="186"/>
      <c r="J176" s="187">
        <f>ROUND(I176*H176,2)</f>
        <v>0</v>
      </c>
      <c r="K176" s="183" t="s">
        <v>246</v>
      </c>
      <c r="L176" s="40"/>
      <c r="M176" s="188" t="s">
        <v>5</v>
      </c>
      <c r="N176" s="189" t="s">
        <v>46</v>
      </c>
      <c r="O176" s="41"/>
      <c r="P176" s="190">
        <f>O176*H176</f>
        <v>0</v>
      </c>
      <c r="Q176" s="190">
        <v>0</v>
      </c>
      <c r="R176" s="190">
        <f>Q176*H176</f>
        <v>0</v>
      </c>
      <c r="S176" s="190">
        <v>0</v>
      </c>
      <c r="T176" s="191">
        <f>S176*H176</f>
        <v>0</v>
      </c>
      <c r="AR176" s="23" t="s">
        <v>401</v>
      </c>
      <c r="AT176" s="23" t="s">
        <v>169</v>
      </c>
      <c r="AU176" s="23" t="s">
        <v>84</v>
      </c>
      <c r="AY176" s="23" t="s">
        <v>166</v>
      </c>
      <c r="BE176" s="192">
        <f>IF(N176="základní",J176,0)</f>
        <v>0</v>
      </c>
      <c r="BF176" s="192">
        <f>IF(N176="snížená",J176,0)</f>
        <v>0</v>
      </c>
      <c r="BG176" s="192">
        <f>IF(N176="zákl. přenesená",J176,0)</f>
        <v>0</v>
      </c>
      <c r="BH176" s="192">
        <f>IF(N176="sníž. přenesená",J176,0)</f>
        <v>0</v>
      </c>
      <c r="BI176" s="192">
        <f>IF(N176="nulová",J176,0)</f>
        <v>0</v>
      </c>
      <c r="BJ176" s="23" t="s">
        <v>82</v>
      </c>
      <c r="BK176" s="192">
        <f>ROUND(I176*H176,2)</f>
        <v>0</v>
      </c>
      <c r="BL176" s="23" t="s">
        <v>401</v>
      </c>
      <c r="BM176" s="23" t="s">
        <v>572</v>
      </c>
    </row>
    <row r="177" spans="2:65" s="1" customFormat="1">
      <c r="B177" s="40"/>
      <c r="D177" s="193" t="s">
        <v>174</v>
      </c>
      <c r="F177" s="194" t="s">
        <v>573</v>
      </c>
      <c r="I177" s="195"/>
      <c r="L177" s="40"/>
      <c r="M177" s="196"/>
      <c r="N177" s="41"/>
      <c r="O177" s="41"/>
      <c r="P177" s="41"/>
      <c r="Q177" s="41"/>
      <c r="R177" s="41"/>
      <c r="S177" s="41"/>
      <c r="T177" s="69"/>
      <c r="AT177" s="23" t="s">
        <v>174</v>
      </c>
      <c r="AU177" s="23" t="s">
        <v>84</v>
      </c>
    </row>
    <row r="178" spans="2:65" s="1" customFormat="1" ht="22.5" customHeight="1">
      <c r="B178" s="180"/>
      <c r="C178" s="213" t="s">
        <v>424</v>
      </c>
      <c r="D178" s="213" t="s">
        <v>355</v>
      </c>
      <c r="E178" s="214" t="s">
        <v>574</v>
      </c>
      <c r="F178" s="215" t="s">
        <v>575</v>
      </c>
      <c r="G178" s="216" t="s">
        <v>245</v>
      </c>
      <c r="H178" s="217">
        <v>1</v>
      </c>
      <c r="I178" s="218"/>
      <c r="J178" s="219">
        <f>ROUND(I178*H178,2)</f>
        <v>0</v>
      </c>
      <c r="K178" s="215" t="s">
        <v>5</v>
      </c>
      <c r="L178" s="220"/>
      <c r="M178" s="221" t="s">
        <v>5</v>
      </c>
      <c r="N178" s="222" t="s">
        <v>46</v>
      </c>
      <c r="O178" s="41"/>
      <c r="P178" s="190">
        <f>O178*H178</f>
        <v>0</v>
      </c>
      <c r="Q178" s="190">
        <v>1.73E-3</v>
      </c>
      <c r="R178" s="190">
        <f>Q178*H178</f>
        <v>1.73E-3</v>
      </c>
      <c r="S178" s="190">
        <v>0</v>
      </c>
      <c r="T178" s="191">
        <f>S178*H178</f>
        <v>0</v>
      </c>
      <c r="AR178" s="23" t="s">
        <v>422</v>
      </c>
      <c r="AT178" s="23" t="s">
        <v>355</v>
      </c>
      <c r="AU178" s="23" t="s">
        <v>84</v>
      </c>
      <c r="AY178" s="23" t="s">
        <v>166</v>
      </c>
      <c r="BE178" s="192">
        <f>IF(N178="základní",J178,0)</f>
        <v>0</v>
      </c>
      <c r="BF178" s="192">
        <f>IF(N178="snížená",J178,0)</f>
        <v>0</v>
      </c>
      <c r="BG178" s="192">
        <f>IF(N178="zákl. přenesená",J178,0)</f>
        <v>0</v>
      </c>
      <c r="BH178" s="192">
        <f>IF(N178="sníž. přenesená",J178,0)</f>
        <v>0</v>
      </c>
      <c r="BI178" s="192">
        <f>IF(N178="nulová",J178,0)</f>
        <v>0</v>
      </c>
      <c r="BJ178" s="23" t="s">
        <v>82</v>
      </c>
      <c r="BK178" s="192">
        <f>ROUND(I178*H178,2)</f>
        <v>0</v>
      </c>
      <c r="BL178" s="23" t="s">
        <v>422</v>
      </c>
      <c r="BM178" s="23" t="s">
        <v>576</v>
      </c>
    </row>
    <row r="179" spans="2:65" s="1" customFormat="1" ht="24">
      <c r="B179" s="40"/>
      <c r="D179" s="193" t="s">
        <v>174</v>
      </c>
      <c r="F179" s="194" t="s">
        <v>577</v>
      </c>
      <c r="I179" s="195"/>
      <c r="L179" s="40"/>
      <c r="M179" s="196"/>
      <c r="N179" s="41"/>
      <c r="O179" s="41"/>
      <c r="P179" s="41"/>
      <c r="Q179" s="41"/>
      <c r="R179" s="41"/>
      <c r="S179" s="41"/>
      <c r="T179" s="69"/>
      <c r="AT179" s="23" t="s">
        <v>174</v>
      </c>
      <c r="AU179" s="23" t="s">
        <v>84</v>
      </c>
    </row>
    <row r="180" spans="2:65" s="1" customFormat="1" ht="22.5" customHeight="1">
      <c r="B180" s="180"/>
      <c r="C180" s="181" t="s">
        <v>428</v>
      </c>
      <c r="D180" s="181" t="s">
        <v>169</v>
      </c>
      <c r="E180" s="182" t="s">
        <v>485</v>
      </c>
      <c r="F180" s="183" t="s">
        <v>486</v>
      </c>
      <c r="G180" s="184" t="s">
        <v>245</v>
      </c>
      <c r="H180" s="185">
        <v>12</v>
      </c>
      <c r="I180" s="186"/>
      <c r="J180" s="187">
        <f>ROUND(I180*H180,2)</f>
        <v>0</v>
      </c>
      <c r="K180" s="183" t="s">
        <v>246</v>
      </c>
      <c r="L180" s="40"/>
      <c r="M180" s="188" t="s">
        <v>5</v>
      </c>
      <c r="N180" s="189" t="s">
        <v>46</v>
      </c>
      <c r="O180" s="41"/>
      <c r="P180" s="190">
        <f>O180*H180</f>
        <v>0</v>
      </c>
      <c r="Q180" s="190">
        <v>0</v>
      </c>
      <c r="R180" s="190">
        <f>Q180*H180</f>
        <v>0</v>
      </c>
      <c r="S180" s="190">
        <v>0</v>
      </c>
      <c r="T180" s="191">
        <f>S180*H180</f>
        <v>0</v>
      </c>
      <c r="AR180" s="23" t="s">
        <v>401</v>
      </c>
      <c r="AT180" s="23" t="s">
        <v>169</v>
      </c>
      <c r="AU180" s="23" t="s">
        <v>84</v>
      </c>
      <c r="AY180" s="23" t="s">
        <v>166</v>
      </c>
      <c r="BE180" s="192">
        <f>IF(N180="základní",J180,0)</f>
        <v>0</v>
      </c>
      <c r="BF180" s="192">
        <f>IF(N180="snížená",J180,0)</f>
        <v>0</v>
      </c>
      <c r="BG180" s="192">
        <f>IF(N180="zákl. přenesená",J180,0)</f>
        <v>0</v>
      </c>
      <c r="BH180" s="192">
        <f>IF(N180="sníž. přenesená",J180,0)</f>
        <v>0</v>
      </c>
      <c r="BI180" s="192">
        <f>IF(N180="nulová",J180,0)</f>
        <v>0</v>
      </c>
      <c r="BJ180" s="23" t="s">
        <v>82</v>
      </c>
      <c r="BK180" s="192">
        <f>ROUND(I180*H180,2)</f>
        <v>0</v>
      </c>
      <c r="BL180" s="23" t="s">
        <v>401</v>
      </c>
      <c r="BM180" s="23" t="s">
        <v>578</v>
      </c>
    </row>
    <row r="181" spans="2:65" s="1" customFormat="1">
      <c r="B181" s="40"/>
      <c r="D181" s="193" t="s">
        <v>174</v>
      </c>
      <c r="F181" s="194" t="s">
        <v>488</v>
      </c>
      <c r="I181" s="195"/>
      <c r="L181" s="40"/>
      <c r="M181" s="196"/>
      <c r="N181" s="41"/>
      <c r="O181" s="41"/>
      <c r="P181" s="41"/>
      <c r="Q181" s="41"/>
      <c r="R181" s="41"/>
      <c r="S181" s="41"/>
      <c r="T181" s="69"/>
      <c r="AT181" s="23" t="s">
        <v>174</v>
      </c>
      <c r="AU181" s="23" t="s">
        <v>84</v>
      </c>
    </row>
    <row r="182" spans="2:65" s="1" customFormat="1" ht="31.5" customHeight="1">
      <c r="B182" s="180"/>
      <c r="C182" s="181" t="s">
        <v>433</v>
      </c>
      <c r="D182" s="181" t="s">
        <v>169</v>
      </c>
      <c r="E182" s="182" t="s">
        <v>579</v>
      </c>
      <c r="F182" s="183" t="s">
        <v>580</v>
      </c>
      <c r="G182" s="184" t="s">
        <v>245</v>
      </c>
      <c r="H182" s="185">
        <v>2</v>
      </c>
      <c r="I182" s="186"/>
      <c r="J182" s="187">
        <f>ROUND(I182*H182,2)</f>
        <v>0</v>
      </c>
      <c r="K182" s="183" t="s">
        <v>246</v>
      </c>
      <c r="L182" s="40"/>
      <c r="M182" s="188" t="s">
        <v>5</v>
      </c>
      <c r="N182" s="189" t="s">
        <v>46</v>
      </c>
      <c r="O182" s="41"/>
      <c r="P182" s="190">
        <f>O182*H182</f>
        <v>0</v>
      </c>
      <c r="Q182" s="190">
        <v>4.9300000000000004E-3</v>
      </c>
      <c r="R182" s="190">
        <f>Q182*H182</f>
        <v>9.8600000000000007E-3</v>
      </c>
      <c r="S182" s="190">
        <v>0</v>
      </c>
      <c r="T182" s="191">
        <f>S182*H182</f>
        <v>0</v>
      </c>
      <c r="AR182" s="23" t="s">
        <v>321</v>
      </c>
      <c r="AT182" s="23" t="s">
        <v>169</v>
      </c>
      <c r="AU182" s="23" t="s">
        <v>84</v>
      </c>
      <c r="AY182" s="23" t="s">
        <v>166</v>
      </c>
      <c r="BE182" s="192">
        <f>IF(N182="základní",J182,0)</f>
        <v>0</v>
      </c>
      <c r="BF182" s="192">
        <f>IF(N182="snížená",J182,0)</f>
        <v>0</v>
      </c>
      <c r="BG182" s="192">
        <f>IF(N182="zákl. přenesená",J182,0)</f>
        <v>0</v>
      </c>
      <c r="BH182" s="192">
        <f>IF(N182="sníž. přenesená",J182,0)</f>
        <v>0</v>
      </c>
      <c r="BI182" s="192">
        <f>IF(N182="nulová",J182,0)</f>
        <v>0</v>
      </c>
      <c r="BJ182" s="23" t="s">
        <v>82</v>
      </c>
      <c r="BK182" s="192">
        <f>ROUND(I182*H182,2)</f>
        <v>0</v>
      </c>
      <c r="BL182" s="23" t="s">
        <v>321</v>
      </c>
      <c r="BM182" s="23" t="s">
        <v>581</v>
      </c>
    </row>
    <row r="183" spans="2:65" s="1" customFormat="1" ht="24">
      <c r="B183" s="40"/>
      <c r="D183" s="193" t="s">
        <v>174</v>
      </c>
      <c r="F183" s="194" t="s">
        <v>582</v>
      </c>
      <c r="I183" s="195"/>
      <c r="L183" s="40"/>
      <c r="M183" s="196"/>
      <c r="N183" s="41"/>
      <c r="O183" s="41"/>
      <c r="P183" s="41"/>
      <c r="Q183" s="41"/>
      <c r="R183" s="41"/>
      <c r="S183" s="41"/>
      <c r="T183" s="69"/>
      <c r="AT183" s="23" t="s">
        <v>174</v>
      </c>
      <c r="AU183" s="23" t="s">
        <v>84</v>
      </c>
    </row>
    <row r="184" spans="2:65" s="1" customFormat="1" ht="22.5" customHeight="1">
      <c r="B184" s="180"/>
      <c r="C184" s="181" t="s">
        <v>437</v>
      </c>
      <c r="D184" s="181" t="s">
        <v>169</v>
      </c>
      <c r="E184" s="182" t="s">
        <v>583</v>
      </c>
      <c r="F184" s="183" t="s">
        <v>584</v>
      </c>
      <c r="G184" s="184" t="s">
        <v>227</v>
      </c>
      <c r="H184" s="185">
        <v>1</v>
      </c>
      <c r="I184" s="186"/>
      <c r="J184" s="187">
        <f>ROUND(I184*H184,2)</f>
        <v>0</v>
      </c>
      <c r="K184" s="183" t="s">
        <v>246</v>
      </c>
      <c r="L184" s="40"/>
      <c r="M184" s="188" t="s">
        <v>5</v>
      </c>
      <c r="N184" s="189" t="s">
        <v>46</v>
      </c>
      <c r="O184" s="41"/>
      <c r="P184" s="190">
        <f>O184*H184</f>
        <v>0</v>
      </c>
      <c r="Q184" s="190">
        <v>8.7299999999999999E-3</v>
      </c>
      <c r="R184" s="190">
        <f>Q184*H184</f>
        <v>8.7299999999999999E-3</v>
      </c>
      <c r="S184" s="190">
        <v>0</v>
      </c>
      <c r="T184" s="191">
        <f>S184*H184</f>
        <v>0</v>
      </c>
      <c r="AR184" s="23" t="s">
        <v>321</v>
      </c>
      <c r="AT184" s="23" t="s">
        <v>169</v>
      </c>
      <c r="AU184" s="23" t="s">
        <v>84</v>
      </c>
      <c r="AY184" s="23" t="s">
        <v>166</v>
      </c>
      <c r="BE184" s="192">
        <f>IF(N184="základní",J184,0)</f>
        <v>0</v>
      </c>
      <c r="BF184" s="192">
        <f>IF(N184="snížená",J184,0)</f>
        <v>0</v>
      </c>
      <c r="BG184" s="192">
        <f>IF(N184="zákl. přenesená",J184,0)</f>
        <v>0</v>
      </c>
      <c r="BH184" s="192">
        <f>IF(N184="sníž. přenesená",J184,0)</f>
        <v>0</v>
      </c>
      <c r="BI184" s="192">
        <f>IF(N184="nulová",J184,0)</f>
        <v>0</v>
      </c>
      <c r="BJ184" s="23" t="s">
        <v>82</v>
      </c>
      <c r="BK184" s="192">
        <f>ROUND(I184*H184,2)</f>
        <v>0</v>
      </c>
      <c r="BL184" s="23" t="s">
        <v>321</v>
      </c>
      <c r="BM184" s="23" t="s">
        <v>585</v>
      </c>
    </row>
    <row r="185" spans="2:65" s="1" customFormat="1">
      <c r="B185" s="40"/>
      <c r="D185" s="193" t="s">
        <v>174</v>
      </c>
      <c r="F185" s="194" t="s">
        <v>586</v>
      </c>
      <c r="I185" s="195"/>
      <c r="L185" s="40"/>
      <c r="M185" s="196"/>
      <c r="N185" s="41"/>
      <c r="O185" s="41"/>
      <c r="P185" s="41"/>
      <c r="Q185" s="41"/>
      <c r="R185" s="41"/>
      <c r="S185" s="41"/>
      <c r="T185" s="69"/>
      <c r="AT185" s="23" t="s">
        <v>174</v>
      </c>
      <c r="AU185" s="23" t="s">
        <v>84</v>
      </c>
    </row>
    <row r="186" spans="2:65" s="1" customFormat="1" ht="22.5" customHeight="1">
      <c r="B186" s="180"/>
      <c r="C186" s="181" t="s">
        <v>442</v>
      </c>
      <c r="D186" s="181" t="s">
        <v>169</v>
      </c>
      <c r="E186" s="182" t="s">
        <v>587</v>
      </c>
      <c r="F186" s="183" t="s">
        <v>588</v>
      </c>
      <c r="G186" s="184" t="s">
        <v>227</v>
      </c>
      <c r="H186" s="185">
        <v>1</v>
      </c>
      <c r="I186" s="186"/>
      <c r="J186" s="187">
        <f>ROUND(I186*H186,2)</f>
        <v>0</v>
      </c>
      <c r="K186" s="183" t="s">
        <v>246</v>
      </c>
      <c r="L186" s="40"/>
      <c r="M186" s="188" t="s">
        <v>5</v>
      </c>
      <c r="N186" s="189" t="s">
        <v>46</v>
      </c>
      <c r="O186" s="41"/>
      <c r="P186" s="190">
        <f>O186*H186</f>
        <v>0</v>
      </c>
      <c r="Q186" s="190">
        <v>2.5999999999999998E-4</v>
      </c>
      <c r="R186" s="190">
        <f>Q186*H186</f>
        <v>2.5999999999999998E-4</v>
      </c>
      <c r="S186" s="190">
        <v>0</v>
      </c>
      <c r="T186" s="191">
        <f>S186*H186</f>
        <v>0</v>
      </c>
      <c r="AR186" s="23" t="s">
        <v>321</v>
      </c>
      <c r="AT186" s="23" t="s">
        <v>169</v>
      </c>
      <c r="AU186" s="23" t="s">
        <v>84</v>
      </c>
      <c r="AY186" s="23" t="s">
        <v>166</v>
      </c>
      <c r="BE186" s="192">
        <f>IF(N186="základní",J186,0)</f>
        <v>0</v>
      </c>
      <c r="BF186" s="192">
        <f>IF(N186="snížená",J186,0)</f>
        <v>0</v>
      </c>
      <c r="BG186" s="192">
        <f>IF(N186="zákl. přenesená",J186,0)</f>
        <v>0</v>
      </c>
      <c r="BH186" s="192">
        <f>IF(N186="sníž. přenesená",J186,0)</f>
        <v>0</v>
      </c>
      <c r="BI186" s="192">
        <f>IF(N186="nulová",J186,0)</f>
        <v>0</v>
      </c>
      <c r="BJ186" s="23" t="s">
        <v>82</v>
      </c>
      <c r="BK186" s="192">
        <f>ROUND(I186*H186,2)</f>
        <v>0</v>
      </c>
      <c r="BL186" s="23" t="s">
        <v>321</v>
      </c>
      <c r="BM186" s="23" t="s">
        <v>589</v>
      </c>
    </row>
    <row r="187" spans="2:65" s="1" customFormat="1">
      <c r="B187" s="40"/>
      <c r="D187" s="193" t="s">
        <v>174</v>
      </c>
      <c r="F187" s="194" t="s">
        <v>590</v>
      </c>
      <c r="I187" s="195"/>
      <c r="L187" s="40"/>
      <c r="M187" s="196"/>
      <c r="N187" s="41"/>
      <c r="O187" s="41"/>
      <c r="P187" s="41"/>
      <c r="Q187" s="41"/>
      <c r="R187" s="41"/>
      <c r="S187" s="41"/>
      <c r="T187" s="69"/>
      <c r="AT187" s="23" t="s">
        <v>174</v>
      </c>
      <c r="AU187" s="23" t="s">
        <v>84</v>
      </c>
    </row>
    <row r="188" spans="2:65" s="1" customFormat="1" ht="22.5" customHeight="1">
      <c r="B188" s="180"/>
      <c r="C188" s="181" t="s">
        <v>446</v>
      </c>
      <c r="D188" s="181" t="s">
        <v>169</v>
      </c>
      <c r="E188" s="182" t="s">
        <v>495</v>
      </c>
      <c r="F188" s="183" t="s">
        <v>496</v>
      </c>
      <c r="G188" s="184" t="s">
        <v>400</v>
      </c>
      <c r="H188" s="185">
        <v>2</v>
      </c>
      <c r="I188" s="186"/>
      <c r="J188" s="187">
        <f>ROUND(I188*H188,2)</f>
        <v>0</v>
      </c>
      <c r="K188" s="183" t="s">
        <v>246</v>
      </c>
      <c r="L188" s="40"/>
      <c r="M188" s="188" t="s">
        <v>5</v>
      </c>
      <c r="N188" s="189" t="s">
        <v>46</v>
      </c>
      <c r="O188" s="41"/>
      <c r="P188" s="190">
        <f>O188*H188</f>
        <v>0</v>
      </c>
      <c r="Q188" s="190">
        <v>2.0799999999999998E-3</v>
      </c>
      <c r="R188" s="190">
        <f>Q188*H188</f>
        <v>4.1599999999999996E-3</v>
      </c>
      <c r="S188" s="190">
        <v>0</v>
      </c>
      <c r="T188" s="191">
        <f>S188*H188</f>
        <v>0</v>
      </c>
      <c r="AR188" s="23" t="s">
        <v>321</v>
      </c>
      <c r="AT188" s="23" t="s">
        <v>169</v>
      </c>
      <c r="AU188" s="23" t="s">
        <v>84</v>
      </c>
      <c r="AY188" s="23" t="s">
        <v>166</v>
      </c>
      <c r="BE188" s="192">
        <f>IF(N188="základní",J188,0)</f>
        <v>0</v>
      </c>
      <c r="BF188" s="192">
        <f>IF(N188="snížená",J188,0)</f>
        <v>0</v>
      </c>
      <c r="BG188" s="192">
        <f>IF(N188="zákl. přenesená",J188,0)</f>
        <v>0</v>
      </c>
      <c r="BH188" s="192">
        <f>IF(N188="sníž. přenesená",J188,0)</f>
        <v>0</v>
      </c>
      <c r="BI188" s="192">
        <f>IF(N188="nulová",J188,0)</f>
        <v>0</v>
      </c>
      <c r="BJ188" s="23" t="s">
        <v>82</v>
      </c>
      <c r="BK188" s="192">
        <f>ROUND(I188*H188,2)</f>
        <v>0</v>
      </c>
      <c r="BL188" s="23" t="s">
        <v>321</v>
      </c>
      <c r="BM188" s="23" t="s">
        <v>591</v>
      </c>
    </row>
    <row r="189" spans="2:65" s="1" customFormat="1" ht="24">
      <c r="B189" s="40"/>
      <c r="D189" s="193" t="s">
        <v>174</v>
      </c>
      <c r="F189" s="194" t="s">
        <v>498</v>
      </c>
      <c r="I189" s="195"/>
      <c r="L189" s="40"/>
      <c r="M189" s="196"/>
      <c r="N189" s="41"/>
      <c r="O189" s="41"/>
      <c r="P189" s="41"/>
      <c r="Q189" s="41"/>
      <c r="R189" s="41"/>
      <c r="S189" s="41"/>
      <c r="T189" s="69"/>
      <c r="AT189" s="23" t="s">
        <v>174</v>
      </c>
      <c r="AU189" s="23" t="s">
        <v>84</v>
      </c>
    </row>
    <row r="190" spans="2:65" s="1" customFormat="1" ht="22.5" customHeight="1">
      <c r="B190" s="180"/>
      <c r="C190" s="181" t="s">
        <v>451</v>
      </c>
      <c r="D190" s="181" t="s">
        <v>169</v>
      </c>
      <c r="E190" s="182" t="s">
        <v>592</v>
      </c>
      <c r="F190" s="183" t="s">
        <v>593</v>
      </c>
      <c r="G190" s="184" t="s">
        <v>400</v>
      </c>
      <c r="H190" s="185">
        <v>1</v>
      </c>
      <c r="I190" s="186"/>
      <c r="J190" s="187">
        <f>ROUND(I190*H190,2)</f>
        <v>0</v>
      </c>
      <c r="K190" s="183" t="s">
        <v>246</v>
      </c>
      <c r="L190" s="40"/>
      <c r="M190" s="188" t="s">
        <v>5</v>
      </c>
      <c r="N190" s="189" t="s">
        <v>46</v>
      </c>
      <c r="O190" s="41"/>
      <c r="P190" s="190">
        <f>O190*H190</f>
        <v>0</v>
      </c>
      <c r="Q190" s="190">
        <v>0</v>
      </c>
      <c r="R190" s="190">
        <f>Q190*H190</f>
        <v>0</v>
      </c>
      <c r="S190" s="190">
        <v>0</v>
      </c>
      <c r="T190" s="191">
        <f>S190*H190</f>
        <v>0</v>
      </c>
      <c r="AR190" s="23" t="s">
        <v>321</v>
      </c>
      <c r="AT190" s="23" t="s">
        <v>169</v>
      </c>
      <c r="AU190" s="23" t="s">
        <v>84</v>
      </c>
      <c r="AY190" s="23" t="s">
        <v>166</v>
      </c>
      <c r="BE190" s="192">
        <f>IF(N190="základní",J190,0)</f>
        <v>0</v>
      </c>
      <c r="BF190" s="192">
        <f>IF(N190="snížená",J190,0)</f>
        <v>0</v>
      </c>
      <c r="BG190" s="192">
        <f>IF(N190="zákl. přenesená",J190,0)</f>
        <v>0</v>
      </c>
      <c r="BH190" s="192">
        <f>IF(N190="sníž. přenesená",J190,0)</f>
        <v>0</v>
      </c>
      <c r="BI190" s="192">
        <f>IF(N190="nulová",J190,0)</f>
        <v>0</v>
      </c>
      <c r="BJ190" s="23" t="s">
        <v>82</v>
      </c>
      <c r="BK190" s="192">
        <f>ROUND(I190*H190,2)</f>
        <v>0</v>
      </c>
      <c r="BL190" s="23" t="s">
        <v>321</v>
      </c>
      <c r="BM190" s="23" t="s">
        <v>594</v>
      </c>
    </row>
    <row r="191" spans="2:65" s="1" customFormat="1">
      <c r="B191" s="40"/>
      <c r="D191" s="193" t="s">
        <v>174</v>
      </c>
      <c r="F191" s="194" t="s">
        <v>595</v>
      </c>
      <c r="I191" s="195"/>
      <c r="L191" s="40"/>
      <c r="M191" s="196"/>
      <c r="N191" s="41"/>
      <c r="O191" s="41"/>
      <c r="P191" s="41"/>
      <c r="Q191" s="41"/>
      <c r="R191" s="41"/>
      <c r="S191" s="41"/>
      <c r="T191" s="69"/>
      <c r="AT191" s="23" t="s">
        <v>174</v>
      </c>
      <c r="AU191" s="23" t="s">
        <v>84</v>
      </c>
    </row>
    <row r="192" spans="2:65" s="1" customFormat="1" ht="22.5" customHeight="1">
      <c r="B192" s="180"/>
      <c r="C192" s="213" t="s">
        <v>455</v>
      </c>
      <c r="D192" s="213" t="s">
        <v>355</v>
      </c>
      <c r="E192" s="214" t="s">
        <v>596</v>
      </c>
      <c r="F192" s="215" t="s">
        <v>597</v>
      </c>
      <c r="G192" s="216" t="s">
        <v>400</v>
      </c>
      <c r="H192" s="217">
        <v>1</v>
      </c>
      <c r="I192" s="218"/>
      <c r="J192" s="219">
        <f>ROUND(I192*H192,2)</f>
        <v>0</v>
      </c>
      <c r="K192" s="215" t="s">
        <v>5</v>
      </c>
      <c r="L192" s="220"/>
      <c r="M192" s="221" t="s">
        <v>5</v>
      </c>
      <c r="N192" s="222" t="s">
        <v>46</v>
      </c>
      <c r="O192" s="41"/>
      <c r="P192" s="190">
        <f>O192*H192</f>
        <v>0</v>
      </c>
      <c r="Q192" s="190">
        <v>2.2000000000000001E-3</v>
      </c>
      <c r="R192" s="190">
        <f>Q192*H192</f>
        <v>2.2000000000000001E-3</v>
      </c>
      <c r="S192" s="190">
        <v>0</v>
      </c>
      <c r="T192" s="191">
        <f>S192*H192</f>
        <v>0</v>
      </c>
      <c r="AR192" s="23" t="s">
        <v>414</v>
      </c>
      <c r="AT192" s="23" t="s">
        <v>355</v>
      </c>
      <c r="AU192" s="23" t="s">
        <v>84</v>
      </c>
      <c r="AY192" s="23" t="s">
        <v>166</v>
      </c>
      <c r="BE192" s="192">
        <f>IF(N192="základní",J192,0)</f>
        <v>0</v>
      </c>
      <c r="BF192" s="192">
        <f>IF(N192="snížená",J192,0)</f>
        <v>0</v>
      </c>
      <c r="BG192" s="192">
        <f>IF(N192="zákl. přenesená",J192,0)</f>
        <v>0</v>
      </c>
      <c r="BH192" s="192">
        <f>IF(N192="sníž. přenesená",J192,0)</f>
        <v>0</v>
      </c>
      <c r="BI192" s="192">
        <f>IF(N192="nulová",J192,0)</f>
        <v>0</v>
      </c>
      <c r="BJ192" s="23" t="s">
        <v>82</v>
      </c>
      <c r="BK192" s="192">
        <f>ROUND(I192*H192,2)</f>
        <v>0</v>
      </c>
      <c r="BL192" s="23" t="s">
        <v>321</v>
      </c>
      <c r="BM192" s="23" t="s">
        <v>598</v>
      </c>
    </row>
    <row r="193" spans="2:47" s="1" customFormat="1" ht="36">
      <c r="B193" s="40"/>
      <c r="D193" s="197" t="s">
        <v>174</v>
      </c>
      <c r="F193" s="198" t="s">
        <v>599</v>
      </c>
      <c r="I193" s="195"/>
      <c r="L193" s="40"/>
      <c r="M193" s="199"/>
      <c r="N193" s="200"/>
      <c r="O193" s="200"/>
      <c r="P193" s="200"/>
      <c r="Q193" s="200"/>
      <c r="R193" s="200"/>
      <c r="S193" s="200"/>
      <c r="T193" s="201"/>
      <c r="AT193" s="23" t="s">
        <v>174</v>
      </c>
      <c r="AU193" s="23" t="s">
        <v>84</v>
      </c>
    </row>
    <row r="194" spans="2:47" s="1" customFormat="1" ht="6.9" customHeight="1">
      <c r="B194" s="55"/>
      <c r="C194" s="56"/>
      <c r="D194" s="56"/>
      <c r="E194" s="56"/>
      <c r="F194" s="56"/>
      <c r="G194" s="56"/>
      <c r="H194" s="56"/>
      <c r="I194" s="133"/>
      <c r="J194" s="56"/>
      <c r="K194" s="56"/>
      <c r="L194" s="40"/>
    </row>
  </sheetData>
  <autoFilter ref="C88:K193"/>
  <mergeCells count="12">
    <mergeCell ref="E79:H79"/>
    <mergeCell ref="E81:H81"/>
    <mergeCell ref="E7:H7"/>
    <mergeCell ref="E9:H9"/>
    <mergeCell ref="E11:H11"/>
    <mergeCell ref="E26:H26"/>
    <mergeCell ref="E47:H47"/>
    <mergeCell ref="G1:H1"/>
    <mergeCell ref="L2:V2"/>
    <mergeCell ref="E49:H49"/>
    <mergeCell ref="E51:H51"/>
    <mergeCell ref="E77:H77"/>
  </mergeCells>
  <hyperlinks>
    <hyperlink ref="F1:G1" location="C2" display="1) Krycí list soupisu"/>
    <hyperlink ref="G1:H1" location="C58" display="2) Rekapitulace"/>
    <hyperlink ref="J1" location="C88" display="3) Soupis prací"/>
    <hyperlink ref="L1:V1" location="'Rekapitulace stavby'!C2" display="Rekapitulace stavby"/>
  </hyperlinks>
  <pageMargins left="0.58333330000000005" right="0.58333330000000005" top="0.58333330000000005" bottom="0.58333330000000005" header="0" footer="0"/>
  <pageSetup paperSize="9" fitToHeight="100" orientation="landscape" blackAndWhite="1" r:id="rId1"/>
  <headerFooter>
    <oddFooter>&amp;CStrana &amp;P z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227"/>
  <sheetViews>
    <sheetView showGridLines="0" tabSelected="1" workbookViewId="0">
      <pane ySplit="1" topLeftCell="A2" activePane="bottomLeft" state="frozen"/>
      <selection pane="bottomLeft"/>
    </sheetView>
  </sheetViews>
  <sheetFormatPr defaultRowHeight="12"/>
  <cols>
    <col min="1" max="1" width="8.28515625" customWidth="1"/>
    <col min="2" max="2" width="1.7109375" customWidth="1"/>
    <col min="3" max="3" width="4.140625" customWidth="1"/>
    <col min="4" max="4" width="4.28515625" customWidth="1"/>
    <col min="5" max="5" width="17.140625" customWidth="1"/>
    <col min="6" max="6" width="75" customWidth="1"/>
    <col min="7" max="7" width="8.7109375" customWidth="1"/>
    <col min="8" max="8" width="11.140625" customWidth="1"/>
    <col min="9" max="9" width="12.7109375" style="105" customWidth="1"/>
    <col min="10" max="10" width="23.42578125" customWidth="1"/>
    <col min="11" max="11" width="15.42578125" customWidth="1"/>
    <col min="13" max="18" width="9.28515625" hidden="1"/>
    <col min="19" max="19" width="8.140625" hidden="1" customWidth="1"/>
    <col min="20" max="20" width="29.7109375" hidden="1" customWidth="1"/>
    <col min="21" max="21" width="16.28515625" hidden="1" customWidth="1"/>
    <col min="22" max="22" width="12.28515625" customWidth="1"/>
    <col min="23" max="23" width="16.28515625" customWidth="1"/>
    <col min="24" max="24" width="12.28515625" customWidth="1"/>
    <col min="25" max="25" width="15" customWidth="1"/>
    <col min="26" max="26" width="11" customWidth="1"/>
    <col min="27" max="27" width="15" customWidth="1"/>
    <col min="28" max="28" width="16.28515625" customWidth="1"/>
    <col min="29" max="29" width="11" customWidth="1"/>
    <col min="30" max="30" width="15" customWidth="1"/>
    <col min="31" max="31" width="16.28515625" customWidth="1"/>
    <col min="44" max="65" width="9.28515625" hidden="1"/>
  </cols>
  <sheetData>
    <row r="1" spans="1:70" ht="21.75" customHeight="1">
      <c r="A1" s="20"/>
      <c r="B1" s="106"/>
      <c r="C1" s="106"/>
      <c r="D1" s="107" t="s">
        <v>1</v>
      </c>
      <c r="E1" s="106"/>
      <c r="F1" s="108" t="s">
        <v>132</v>
      </c>
      <c r="G1" s="353" t="s">
        <v>133</v>
      </c>
      <c r="H1" s="353"/>
      <c r="I1" s="109"/>
      <c r="J1" s="108" t="s">
        <v>134</v>
      </c>
      <c r="K1" s="107" t="s">
        <v>135</v>
      </c>
      <c r="L1" s="108" t="s">
        <v>136</v>
      </c>
      <c r="M1" s="108"/>
      <c r="N1" s="108"/>
      <c r="O1" s="108"/>
      <c r="P1" s="108"/>
      <c r="Q1" s="108"/>
      <c r="R1" s="108"/>
      <c r="S1" s="108"/>
      <c r="T1" s="108"/>
      <c r="U1" s="19"/>
      <c r="V1" s="19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  <c r="AR1" s="20"/>
      <c r="AS1" s="20"/>
      <c r="AT1" s="20"/>
      <c r="AU1" s="20"/>
      <c r="AV1" s="20"/>
      <c r="AW1" s="20"/>
      <c r="AX1" s="20"/>
      <c r="AY1" s="20"/>
      <c r="AZ1" s="20"/>
      <c r="BA1" s="20"/>
      <c r="BB1" s="20"/>
      <c r="BC1" s="20"/>
      <c r="BD1" s="20"/>
      <c r="BE1" s="20"/>
      <c r="BF1" s="20"/>
      <c r="BG1" s="20"/>
      <c r="BH1" s="20"/>
      <c r="BI1" s="20"/>
      <c r="BJ1" s="20"/>
      <c r="BK1" s="20"/>
      <c r="BL1" s="20"/>
      <c r="BM1" s="20"/>
      <c r="BN1" s="20"/>
      <c r="BO1" s="20"/>
      <c r="BP1" s="20"/>
      <c r="BQ1" s="20"/>
      <c r="BR1" s="20"/>
    </row>
    <row r="2" spans="1:70" ht="36.9" customHeight="1">
      <c r="L2" s="314" t="s">
        <v>8</v>
      </c>
      <c r="M2" s="315"/>
      <c r="N2" s="315"/>
      <c r="O2" s="315"/>
      <c r="P2" s="315"/>
      <c r="Q2" s="315"/>
      <c r="R2" s="315"/>
      <c r="S2" s="315"/>
      <c r="T2" s="315"/>
      <c r="U2" s="315"/>
      <c r="V2" s="315"/>
      <c r="AT2" s="23" t="s">
        <v>105</v>
      </c>
    </row>
    <row r="3" spans="1:70" ht="6.9" customHeight="1">
      <c r="B3" s="24"/>
      <c r="C3" s="25"/>
      <c r="D3" s="25"/>
      <c r="E3" s="25"/>
      <c r="F3" s="25"/>
      <c r="G3" s="25"/>
      <c r="H3" s="25"/>
      <c r="I3" s="110"/>
      <c r="J3" s="25"/>
      <c r="K3" s="26"/>
      <c r="AT3" s="23" t="s">
        <v>84</v>
      </c>
    </row>
    <row r="4" spans="1:70" ht="36.9" customHeight="1">
      <c r="B4" s="27"/>
      <c r="C4" s="28"/>
      <c r="D4" s="29" t="s">
        <v>137</v>
      </c>
      <c r="E4" s="28"/>
      <c r="F4" s="28"/>
      <c r="G4" s="28"/>
      <c r="H4" s="28"/>
      <c r="I4" s="111"/>
      <c r="J4" s="28"/>
      <c r="K4" s="30"/>
      <c r="M4" s="31" t="s">
        <v>13</v>
      </c>
      <c r="AT4" s="23" t="s">
        <v>6</v>
      </c>
    </row>
    <row r="5" spans="1:70" ht="6.9" customHeight="1">
      <c r="B5" s="27"/>
      <c r="C5" s="28"/>
      <c r="D5" s="28"/>
      <c r="E5" s="28"/>
      <c r="F5" s="28"/>
      <c r="G5" s="28"/>
      <c r="H5" s="28"/>
      <c r="I5" s="111"/>
      <c r="J5" s="28"/>
      <c r="K5" s="30"/>
    </row>
    <row r="6" spans="1:70" ht="13.2">
      <c r="B6" s="27"/>
      <c r="C6" s="28"/>
      <c r="D6" s="36" t="s">
        <v>19</v>
      </c>
      <c r="E6" s="28"/>
      <c r="F6" s="28"/>
      <c r="G6" s="28"/>
      <c r="H6" s="28"/>
      <c r="I6" s="111"/>
      <c r="J6" s="28"/>
      <c r="K6" s="30"/>
    </row>
    <row r="7" spans="1:70" ht="22.5" customHeight="1">
      <c r="B7" s="27"/>
      <c r="C7" s="28"/>
      <c r="D7" s="28"/>
      <c r="E7" s="354" t="str">
        <f>'Rekapitulace stavby'!K6</f>
        <v>Nová škola pro Psáry a Dolní Jirčany - I.část</v>
      </c>
      <c r="F7" s="360"/>
      <c r="G7" s="360"/>
      <c r="H7" s="360"/>
      <c r="I7" s="111"/>
      <c r="J7" s="28"/>
      <c r="K7" s="30"/>
    </row>
    <row r="8" spans="1:70" ht="13.2">
      <c r="B8" s="27"/>
      <c r="C8" s="28"/>
      <c r="D8" s="36" t="s">
        <v>138</v>
      </c>
      <c r="E8" s="28"/>
      <c r="F8" s="28"/>
      <c r="G8" s="28"/>
      <c r="H8" s="28"/>
      <c r="I8" s="111"/>
      <c r="J8" s="28"/>
      <c r="K8" s="30"/>
    </row>
    <row r="9" spans="1:70" s="1" customFormat="1" ht="22.5" customHeight="1">
      <c r="B9" s="40"/>
      <c r="C9" s="41"/>
      <c r="D9" s="41"/>
      <c r="E9" s="354" t="s">
        <v>600</v>
      </c>
      <c r="F9" s="355"/>
      <c r="G9" s="355"/>
      <c r="H9" s="355"/>
      <c r="I9" s="112"/>
      <c r="J9" s="41"/>
      <c r="K9" s="44"/>
    </row>
    <row r="10" spans="1:70" s="1" customFormat="1" ht="13.2">
      <c r="B10" s="40"/>
      <c r="C10" s="41"/>
      <c r="D10" s="36" t="s">
        <v>140</v>
      </c>
      <c r="E10" s="41"/>
      <c r="F10" s="41"/>
      <c r="G10" s="41"/>
      <c r="H10" s="41"/>
      <c r="I10" s="112"/>
      <c r="J10" s="41"/>
      <c r="K10" s="44"/>
    </row>
    <row r="11" spans="1:70" s="1" customFormat="1" ht="36.9" customHeight="1">
      <c r="B11" s="40"/>
      <c r="C11" s="41"/>
      <c r="D11" s="41"/>
      <c r="E11" s="356" t="s">
        <v>601</v>
      </c>
      <c r="F11" s="355"/>
      <c r="G11" s="355"/>
      <c r="H11" s="355"/>
      <c r="I11" s="112"/>
      <c r="J11" s="41"/>
      <c r="K11" s="44"/>
    </row>
    <row r="12" spans="1:70" s="1" customFormat="1">
      <c r="B12" s="40"/>
      <c r="C12" s="41"/>
      <c r="D12" s="41"/>
      <c r="E12" s="41"/>
      <c r="F12" s="41"/>
      <c r="G12" s="41"/>
      <c r="H12" s="41"/>
      <c r="I12" s="112"/>
      <c r="J12" s="41"/>
      <c r="K12" s="44"/>
    </row>
    <row r="13" spans="1:70" s="1" customFormat="1" ht="14.4" customHeight="1">
      <c r="B13" s="40"/>
      <c r="C13" s="41"/>
      <c r="D13" s="36" t="s">
        <v>21</v>
      </c>
      <c r="E13" s="41"/>
      <c r="F13" s="34" t="s">
        <v>106</v>
      </c>
      <c r="G13" s="41"/>
      <c r="H13" s="41"/>
      <c r="I13" s="113" t="s">
        <v>22</v>
      </c>
      <c r="J13" s="34" t="s">
        <v>5</v>
      </c>
      <c r="K13" s="44"/>
    </row>
    <row r="14" spans="1:70" s="1" customFormat="1" ht="14.4" customHeight="1">
      <c r="B14" s="40"/>
      <c r="C14" s="41"/>
      <c r="D14" s="36" t="s">
        <v>23</v>
      </c>
      <c r="E14" s="41"/>
      <c r="F14" s="34" t="s">
        <v>24</v>
      </c>
      <c r="G14" s="41"/>
      <c r="H14" s="41"/>
      <c r="I14" s="113" t="s">
        <v>25</v>
      </c>
      <c r="J14" s="114" t="str">
        <f>'Rekapitulace stavby'!AN8</f>
        <v>6.3.2017</v>
      </c>
      <c r="K14" s="44"/>
    </row>
    <row r="15" spans="1:70" s="1" customFormat="1" ht="10.95" customHeight="1">
      <c r="B15" s="40"/>
      <c r="C15" s="41"/>
      <c r="D15" s="41"/>
      <c r="E15" s="41"/>
      <c r="F15" s="41"/>
      <c r="G15" s="41"/>
      <c r="H15" s="41"/>
      <c r="I15" s="112"/>
      <c r="J15" s="41"/>
      <c r="K15" s="44"/>
    </row>
    <row r="16" spans="1:70" s="1" customFormat="1" ht="14.4" customHeight="1">
      <c r="B16" s="40"/>
      <c r="C16" s="41"/>
      <c r="D16" s="36" t="s">
        <v>27</v>
      </c>
      <c r="E16" s="41"/>
      <c r="F16" s="41"/>
      <c r="G16" s="41"/>
      <c r="H16" s="41"/>
      <c r="I16" s="113" t="s">
        <v>28</v>
      </c>
      <c r="J16" s="34" t="s">
        <v>29</v>
      </c>
      <c r="K16" s="44"/>
    </row>
    <row r="17" spans="2:11" s="1" customFormat="1" ht="18" customHeight="1">
      <c r="B17" s="40"/>
      <c r="C17" s="41"/>
      <c r="D17" s="41"/>
      <c r="E17" s="34" t="s">
        <v>30</v>
      </c>
      <c r="F17" s="41"/>
      <c r="G17" s="41"/>
      <c r="H17" s="41"/>
      <c r="I17" s="113" t="s">
        <v>31</v>
      </c>
      <c r="J17" s="34" t="s">
        <v>5</v>
      </c>
      <c r="K17" s="44"/>
    </row>
    <row r="18" spans="2:11" s="1" customFormat="1" ht="6.9" customHeight="1">
      <c r="B18" s="40"/>
      <c r="C18" s="41"/>
      <c r="D18" s="41"/>
      <c r="E18" s="41"/>
      <c r="F18" s="41"/>
      <c r="G18" s="41"/>
      <c r="H18" s="41"/>
      <c r="I18" s="112"/>
      <c r="J18" s="41"/>
      <c r="K18" s="44"/>
    </row>
    <row r="19" spans="2:11" s="1" customFormat="1" ht="14.4" customHeight="1">
      <c r="B19" s="40"/>
      <c r="C19" s="41"/>
      <c r="D19" s="36" t="s">
        <v>32</v>
      </c>
      <c r="E19" s="41"/>
      <c r="F19" s="41"/>
      <c r="G19" s="41"/>
      <c r="H19" s="41"/>
      <c r="I19" s="113" t="s">
        <v>28</v>
      </c>
      <c r="J19" s="34" t="str">
        <f>IF('Rekapitulace stavby'!AN13="Vyplň údaj","",IF('Rekapitulace stavby'!AN13="","",'Rekapitulace stavby'!AN13))</f>
        <v/>
      </c>
      <c r="K19" s="44"/>
    </row>
    <row r="20" spans="2:11" s="1" customFormat="1" ht="18" customHeight="1">
      <c r="B20" s="40"/>
      <c r="C20" s="41"/>
      <c r="D20" s="41"/>
      <c r="E20" s="34" t="str">
        <f>IF('Rekapitulace stavby'!E14="Vyplň údaj","",IF('Rekapitulace stavby'!E14="","",'Rekapitulace stavby'!E14))</f>
        <v/>
      </c>
      <c r="F20" s="41"/>
      <c r="G20" s="41"/>
      <c r="H20" s="41"/>
      <c r="I20" s="113" t="s">
        <v>31</v>
      </c>
      <c r="J20" s="34" t="str">
        <f>IF('Rekapitulace stavby'!AN14="Vyplň údaj","",IF('Rekapitulace stavby'!AN14="","",'Rekapitulace stavby'!AN14))</f>
        <v/>
      </c>
      <c r="K20" s="44"/>
    </row>
    <row r="21" spans="2:11" s="1" customFormat="1" ht="6.9" customHeight="1">
      <c r="B21" s="40"/>
      <c r="C21" s="41"/>
      <c r="D21" s="41"/>
      <c r="E21" s="41"/>
      <c r="F21" s="41"/>
      <c r="G21" s="41"/>
      <c r="H21" s="41"/>
      <c r="I21" s="112"/>
      <c r="J21" s="41"/>
      <c r="K21" s="44"/>
    </row>
    <row r="22" spans="2:11" s="1" customFormat="1" ht="14.4" customHeight="1">
      <c r="B22" s="40"/>
      <c r="C22" s="41"/>
      <c r="D22" s="36" t="s">
        <v>34</v>
      </c>
      <c r="E22" s="41"/>
      <c r="F22" s="41"/>
      <c r="G22" s="41"/>
      <c r="H22" s="41"/>
      <c r="I22" s="113" t="s">
        <v>28</v>
      </c>
      <c r="J22" s="34" t="s">
        <v>35</v>
      </c>
      <c r="K22" s="44"/>
    </row>
    <row r="23" spans="2:11" s="1" customFormat="1" ht="18" customHeight="1">
      <c r="B23" s="40"/>
      <c r="C23" s="41"/>
      <c r="D23" s="41"/>
      <c r="E23" s="34" t="s">
        <v>36</v>
      </c>
      <c r="F23" s="41"/>
      <c r="G23" s="41"/>
      <c r="H23" s="41"/>
      <c r="I23" s="113" t="s">
        <v>31</v>
      </c>
      <c r="J23" s="34" t="s">
        <v>37</v>
      </c>
      <c r="K23" s="44"/>
    </row>
    <row r="24" spans="2:11" s="1" customFormat="1" ht="6.9" customHeight="1">
      <c r="B24" s="40"/>
      <c r="C24" s="41"/>
      <c r="D24" s="41"/>
      <c r="E24" s="41"/>
      <c r="F24" s="41"/>
      <c r="G24" s="41"/>
      <c r="H24" s="41"/>
      <c r="I24" s="112"/>
      <c r="J24" s="41"/>
      <c r="K24" s="44"/>
    </row>
    <row r="25" spans="2:11" s="1" customFormat="1" ht="14.4" customHeight="1">
      <c r="B25" s="40"/>
      <c r="C25" s="41"/>
      <c r="D25" s="36" t="s">
        <v>39</v>
      </c>
      <c r="E25" s="41"/>
      <c r="F25" s="41"/>
      <c r="G25" s="41"/>
      <c r="H25" s="41"/>
      <c r="I25" s="112"/>
      <c r="J25" s="41"/>
      <c r="K25" s="44"/>
    </row>
    <row r="26" spans="2:11" s="7" customFormat="1" ht="348" customHeight="1">
      <c r="B26" s="115"/>
      <c r="C26" s="116"/>
      <c r="D26" s="116"/>
      <c r="E26" s="349" t="s">
        <v>602</v>
      </c>
      <c r="F26" s="349"/>
      <c r="G26" s="349"/>
      <c r="H26" s="349"/>
      <c r="I26" s="117"/>
      <c r="J26" s="116"/>
      <c r="K26" s="118"/>
    </row>
    <row r="27" spans="2:11" s="1" customFormat="1" ht="6.9" customHeight="1">
      <c r="B27" s="40"/>
      <c r="C27" s="41"/>
      <c r="D27" s="41"/>
      <c r="E27" s="41"/>
      <c r="F27" s="41"/>
      <c r="G27" s="41"/>
      <c r="H27" s="41"/>
      <c r="I27" s="112"/>
      <c r="J27" s="41"/>
      <c r="K27" s="44"/>
    </row>
    <row r="28" spans="2:11" s="1" customFormat="1" ht="6.9" customHeight="1">
      <c r="B28" s="40"/>
      <c r="C28" s="41"/>
      <c r="D28" s="67"/>
      <c r="E28" s="67"/>
      <c r="F28" s="67"/>
      <c r="G28" s="67"/>
      <c r="H28" s="67"/>
      <c r="I28" s="119"/>
      <c r="J28" s="67"/>
      <c r="K28" s="120"/>
    </row>
    <row r="29" spans="2:11" s="1" customFormat="1" ht="25.35" customHeight="1">
      <c r="B29" s="40"/>
      <c r="C29" s="41"/>
      <c r="D29" s="121" t="s">
        <v>41</v>
      </c>
      <c r="E29" s="41"/>
      <c r="F29" s="41"/>
      <c r="G29" s="41"/>
      <c r="H29" s="41"/>
      <c r="I29" s="112"/>
      <c r="J29" s="122">
        <f>ROUND(J87,2)</f>
        <v>0</v>
      </c>
      <c r="K29" s="44"/>
    </row>
    <row r="30" spans="2:11" s="1" customFormat="1" ht="6.9" customHeight="1">
      <c r="B30" s="40"/>
      <c r="C30" s="41"/>
      <c r="D30" s="67"/>
      <c r="E30" s="67"/>
      <c r="F30" s="67"/>
      <c r="G30" s="67"/>
      <c r="H30" s="67"/>
      <c r="I30" s="119"/>
      <c r="J30" s="67"/>
      <c r="K30" s="120"/>
    </row>
    <row r="31" spans="2:11" s="1" customFormat="1" ht="14.4" customHeight="1">
      <c r="B31" s="40"/>
      <c r="C31" s="41"/>
      <c r="D31" s="41"/>
      <c r="E31" s="41"/>
      <c r="F31" s="45" t="s">
        <v>43</v>
      </c>
      <c r="G31" s="41"/>
      <c r="H31" s="41"/>
      <c r="I31" s="123" t="s">
        <v>42</v>
      </c>
      <c r="J31" s="45" t="s">
        <v>44</v>
      </c>
      <c r="K31" s="44"/>
    </row>
    <row r="32" spans="2:11" s="1" customFormat="1" ht="14.4" customHeight="1">
      <c r="B32" s="40"/>
      <c r="C32" s="41"/>
      <c r="D32" s="48" t="s">
        <v>45</v>
      </c>
      <c r="E32" s="48" t="s">
        <v>46</v>
      </c>
      <c r="F32" s="124">
        <f>ROUND(SUM(BE87:BE226), 2)</f>
        <v>0</v>
      </c>
      <c r="G32" s="41"/>
      <c r="H32" s="41"/>
      <c r="I32" s="125">
        <v>0.21</v>
      </c>
      <c r="J32" s="124">
        <f>ROUND(ROUND((SUM(BE87:BE226)), 2)*I32, 2)</f>
        <v>0</v>
      </c>
      <c r="K32" s="44"/>
    </row>
    <row r="33" spans="2:11" s="1" customFormat="1" ht="14.4" customHeight="1">
      <c r="B33" s="40"/>
      <c r="C33" s="41"/>
      <c r="D33" s="41"/>
      <c r="E33" s="48" t="s">
        <v>47</v>
      </c>
      <c r="F33" s="124">
        <f>ROUND(SUM(BF87:BF226), 2)</f>
        <v>0</v>
      </c>
      <c r="G33" s="41"/>
      <c r="H33" s="41"/>
      <c r="I33" s="125">
        <v>0.15</v>
      </c>
      <c r="J33" s="124">
        <f>ROUND(ROUND((SUM(BF87:BF226)), 2)*I33, 2)</f>
        <v>0</v>
      </c>
      <c r="K33" s="44"/>
    </row>
    <row r="34" spans="2:11" s="1" customFormat="1" ht="14.4" hidden="1" customHeight="1">
      <c r="B34" s="40"/>
      <c r="C34" s="41"/>
      <c r="D34" s="41"/>
      <c r="E34" s="48" t="s">
        <v>48</v>
      </c>
      <c r="F34" s="124">
        <f>ROUND(SUM(BG87:BG226), 2)</f>
        <v>0</v>
      </c>
      <c r="G34" s="41"/>
      <c r="H34" s="41"/>
      <c r="I34" s="125">
        <v>0.21</v>
      </c>
      <c r="J34" s="124">
        <v>0</v>
      </c>
      <c r="K34" s="44"/>
    </row>
    <row r="35" spans="2:11" s="1" customFormat="1" ht="14.4" hidden="1" customHeight="1">
      <c r="B35" s="40"/>
      <c r="C35" s="41"/>
      <c r="D35" s="41"/>
      <c r="E35" s="48" t="s">
        <v>49</v>
      </c>
      <c r="F35" s="124">
        <f>ROUND(SUM(BH87:BH226), 2)</f>
        <v>0</v>
      </c>
      <c r="G35" s="41"/>
      <c r="H35" s="41"/>
      <c r="I35" s="125">
        <v>0.15</v>
      </c>
      <c r="J35" s="124">
        <v>0</v>
      </c>
      <c r="K35" s="44"/>
    </row>
    <row r="36" spans="2:11" s="1" customFormat="1" ht="14.4" hidden="1" customHeight="1">
      <c r="B36" s="40"/>
      <c r="C36" s="41"/>
      <c r="D36" s="41"/>
      <c r="E36" s="48" t="s">
        <v>50</v>
      </c>
      <c r="F36" s="124">
        <f>ROUND(SUM(BI87:BI226), 2)</f>
        <v>0</v>
      </c>
      <c r="G36" s="41"/>
      <c r="H36" s="41"/>
      <c r="I36" s="125">
        <v>0</v>
      </c>
      <c r="J36" s="124">
        <v>0</v>
      </c>
      <c r="K36" s="44"/>
    </row>
    <row r="37" spans="2:11" s="1" customFormat="1" ht="6.9" customHeight="1">
      <c r="B37" s="40"/>
      <c r="C37" s="41"/>
      <c r="D37" s="41"/>
      <c r="E37" s="41"/>
      <c r="F37" s="41"/>
      <c r="G37" s="41"/>
      <c r="H37" s="41"/>
      <c r="I37" s="112"/>
      <c r="J37" s="41"/>
      <c r="K37" s="44"/>
    </row>
    <row r="38" spans="2:11" s="1" customFormat="1" ht="25.35" customHeight="1">
      <c r="B38" s="40"/>
      <c r="C38" s="126"/>
      <c r="D38" s="127" t="s">
        <v>51</v>
      </c>
      <c r="E38" s="70"/>
      <c r="F38" s="70"/>
      <c r="G38" s="128" t="s">
        <v>52</v>
      </c>
      <c r="H38" s="129" t="s">
        <v>53</v>
      </c>
      <c r="I38" s="130"/>
      <c r="J38" s="131">
        <f>SUM(J29:J36)</f>
        <v>0</v>
      </c>
      <c r="K38" s="132"/>
    </row>
    <row r="39" spans="2:11" s="1" customFormat="1" ht="14.4" customHeight="1">
      <c r="B39" s="55"/>
      <c r="C39" s="56"/>
      <c r="D39" s="56"/>
      <c r="E39" s="56"/>
      <c r="F39" s="56"/>
      <c r="G39" s="56"/>
      <c r="H39" s="56"/>
      <c r="I39" s="133"/>
      <c r="J39" s="56"/>
      <c r="K39" s="57"/>
    </row>
    <row r="43" spans="2:11" s="1" customFormat="1" ht="6.9" customHeight="1">
      <c r="B43" s="58"/>
      <c r="C43" s="59"/>
      <c r="D43" s="59"/>
      <c r="E43" s="59"/>
      <c r="F43" s="59"/>
      <c r="G43" s="59"/>
      <c r="H43" s="59"/>
      <c r="I43" s="134"/>
      <c r="J43" s="59"/>
      <c r="K43" s="135"/>
    </row>
    <row r="44" spans="2:11" s="1" customFormat="1" ht="36.9" customHeight="1">
      <c r="B44" s="40"/>
      <c r="C44" s="29" t="s">
        <v>142</v>
      </c>
      <c r="D44" s="41"/>
      <c r="E44" s="41"/>
      <c r="F44" s="41"/>
      <c r="G44" s="41"/>
      <c r="H44" s="41"/>
      <c r="I44" s="112"/>
      <c r="J44" s="41"/>
      <c r="K44" s="44"/>
    </row>
    <row r="45" spans="2:11" s="1" customFormat="1" ht="6.9" customHeight="1">
      <c r="B45" s="40"/>
      <c r="C45" s="41"/>
      <c r="D45" s="41"/>
      <c r="E45" s="41"/>
      <c r="F45" s="41"/>
      <c r="G45" s="41"/>
      <c r="H45" s="41"/>
      <c r="I45" s="112"/>
      <c r="J45" s="41"/>
      <c r="K45" s="44"/>
    </row>
    <row r="46" spans="2:11" s="1" customFormat="1" ht="14.4" customHeight="1">
      <c r="B46" s="40"/>
      <c r="C46" s="36" t="s">
        <v>19</v>
      </c>
      <c r="D46" s="41"/>
      <c r="E46" s="41"/>
      <c r="F46" s="41"/>
      <c r="G46" s="41"/>
      <c r="H46" s="41"/>
      <c r="I46" s="112"/>
      <c r="J46" s="41"/>
      <c r="K46" s="44"/>
    </row>
    <row r="47" spans="2:11" s="1" customFormat="1" ht="22.5" customHeight="1">
      <c r="B47" s="40"/>
      <c r="C47" s="41"/>
      <c r="D47" s="41"/>
      <c r="E47" s="354" t="str">
        <f>E7</f>
        <v>Nová škola pro Psáry a Dolní Jirčany - I.část</v>
      </c>
      <c r="F47" s="360"/>
      <c r="G47" s="360"/>
      <c r="H47" s="360"/>
      <c r="I47" s="112"/>
      <c r="J47" s="41"/>
      <c r="K47" s="44"/>
    </row>
    <row r="48" spans="2:11" ht="13.2">
      <c r="B48" s="27"/>
      <c r="C48" s="36" t="s">
        <v>138</v>
      </c>
      <c r="D48" s="28"/>
      <c r="E48" s="28"/>
      <c r="F48" s="28"/>
      <c r="G48" s="28"/>
      <c r="H48" s="28"/>
      <c r="I48" s="111"/>
      <c r="J48" s="28"/>
      <c r="K48" s="30"/>
    </row>
    <row r="49" spans="2:47" s="1" customFormat="1" ht="22.5" customHeight="1">
      <c r="B49" s="40"/>
      <c r="C49" s="41"/>
      <c r="D49" s="41"/>
      <c r="E49" s="354" t="s">
        <v>600</v>
      </c>
      <c r="F49" s="355"/>
      <c r="G49" s="355"/>
      <c r="H49" s="355"/>
      <c r="I49" s="112"/>
      <c r="J49" s="41"/>
      <c r="K49" s="44"/>
    </row>
    <row r="50" spans="2:47" s="1" customFormat="1" ht="14.4" customHeight="1">
      <c r="B50" s="40"/>
      <c r="C50" s="36" t="s">
        <v>140</v>
      </c>
      <c r="D50" s="41"/>
      <c r="E50" s="41"/>
      <c r="F50" s="41"/>
      <c r="G50" s="41"/>
      <c r="H50" s="41"/>
      <c r="I50" s="112"/>
      <c r="J50" s="41"/>
      <c r="K50" s="44"/>
    </row>
    <row r="51" spans="2:47" s="1" customFormat="1" ht="23.25" customHeight="1">
      <c r="B51" s="40"/>
      <c r="C51" s="41"/>
      <c r="D51" s="41"/>
      <c r="E51" s="356" t="str">
        <f>E11</f>
        <v>IO 04-01a - Vodovodní řad - I.část</v>
      </c>
      <c r="F51" s="355"/>
      <c r="G51" s="355"/>
      <c r="H51" s="355"/>
      <c r="I51" s="112"/>
      <c r="J51" s="41"/>
      <c r="K51" s="44"/>
    </row>
    <row r="52" spans="2:47" s="1" customFormat="1" ht="6.9" customHeight="1">
      <c r="B52" s="40"/>
      <c r="C52" s="41"/>
      <c r="D52" s="41"/>
      <c r="E52" s="41"/>
      <c r="F52" s="41"/>
      <c r="G52" s="41"/>
      <c r="H52" s="41"/>
      <c r="I52" s="112"/>
      <c r="J52" s="41"/>
      <c r="K52" s="44"/>
    </row>
    <row r="53" spans="2:47" s="1" customFormat="1" ht="18" customHeight="1">
      <c r="B53" s="40"/>
      <c r="C53" s="36" t="s">
        <v>23</v>
      </c>
      <c r="D53" s="41"/>
      <c r="E53" s="41"/>
      <c r="F53" s="34" t="str">
        <f>F14</f>
        <v>Obec Psáry, ul. Pražská</v>
      </c>
      <c r="G53" s="41"/>
      <c r="H53" s="41"/>
      <c r="I53" s="113" t="s">
        <v>25</v>
      </c>
      <c r="J53" s="114" t="str">
        <f>IF(J14="","",J14)</f>
        <v>6.3.2017</v>
      </c>
      <c r="K53" s="44"/>
    </row>
    <row r="54" spans="2:47" s="1" customFormat="1" ht="6.9" customHeight="1">
      <c r="B54" s="40"/>
      <c r="C54" s="41"/>
      <c r="D54" s="41"/>
      <c r="E54" s="41"/>
      <c r="F54" s="41"/>
      <c r="G54" s="41"/>
      <c r="H54" s="41"/>
      <c r="I54" s="112"/>
      <c r="J54" s="41"/>
      <c r="K54" s="44"/>
    </row>
    <row r="55" spans="2:47" s="1" customFormat="1" ht="13.2">
      <c r="B55" s="40"/>
      <c r="C55" s="36" t="s">
        <v>27</v>
      </c>
      <c r="D55" s="41"/>
      <c r="E55" s="41"/>
      <c r="F55" s="34" t="str">
        <f>E17</f>
        <v>Obec Psáry</v>
      </c>
      <c r="G55" s="41"/>
      <c r="H55" s="41"/>
      <c r="I55" s="113" t="s">
        <v>34</v>
      </c>
      <c r="J55" s="34" t="str">
        <f>E23</f>
        <v>PROJEKT CENTRUM NOVA s.r.o.</v>
      </c>
      <c r="K55" s="44"/>
    </row>
    <row r="56" spans="2:47" s="1" customFormat="1" ht="14.4" customHeight="1">
      <c r="B56" s="40"/>
      <c r="C56" s="36" t="s">
        <v>32</v>
      </c>
      <c r="D56" s="41"/>
      <c r="E56" s="41"/>
      <c r="F56" s="34" t="str">
        <f>IF(E20="","",E20)</f>
        <v/>
      </c>
      <c r="G56" s="41"/>
      <c r="H56" s="41"/>
      <c r="I56" s="112"/>
      <c r="J56" s="41"/>
      <c r="K56" s="44"/>
    </row>
    <row r="57" spans="2:47" s="1" customFormat="1" ht="10.35" customHeight="1">
      <c r="B57" s="40"/>
      <c r="C57" s="41"/>
      <c r="D57" s="41"/>
      <c r="E57" s="41"/>
      <c r="F57" s="41"/>
      <c r="G57" s="41"/>
      <c r="H57" s="41"/>
      <c r="I57" s="112"/>
      <c r="J57" s="41"/>
      <c r="K57" s="44"/>
    </row>
    <row r="58" spans="2:47" s="1" customFormat="1" ht="29.25" customHeight="1">
      <c r="B58" s="40"/>
      <c r="C58" s="136" t="s">
        <v>143</v>
      </c>
      <c r="D58" s="126"/>
      <c r="E58" s="126"/>
      <c r="F58" s="126"/>
      <c r="G58" s="126"/>
      <c r="H58" s="126"/>
      <c r="I58" s="137"/>
      <c r="J58" s="138" t="s">
        <v>144</v>
      </c>
      <c r="K58" s="139"/>
    </row>
    <row r="59" spans="2:47" s="1" customFormat="1" ht="10.35" customHeight="1">
      <c r="B59" s="40"/>
      <c r="C59" s="41"/>
      <c r="D59" s="41"/>
      <c r="E59" s="41"/>
      <c r="F59" s="41"/>
      <c r="G59" s="41"/>
      <c r="H59" s="41"/>
      <c r="I59" s="112"/>
      <c r="J59" s="41"/>
      <c r="K59" s="44"/>
    </row>
    <row r="60" spans="2:47" s="1" customFormat="1" ht="29.25" customHeight="1">
      <c r="B60" s="40"/>
      <c r="C60" s="140" t="s">
        <v>145</v>
      </c>
      <c r="D60" s="41"/>
      <c r="E60" s="41"/>
      <c r="F60" s="41"/>
      <c r="G60" s="41"/>
      <c r="H60" s="41"/>
      <c r="I60" s="112"/>
      <c r="J60" s="122">
        <f>J87</f>
        <v>0</v>
      </c>
      <c r="K60" s="44"/>
      <c r="AU60" s="23" t="s">
        <v>146</v>
      </c>
    </row>
    <row r="61" spans="2:47" s="8" customFormat="1" ht="24.9" customHeight="1">
      <c r="B61" s="141"/>
      <c r="C61" s="142"/>
      <c r="D61" s="143" t="s">
        <v>233</v>
      </c>
      <c r="E61" s="144"/>
      <c r="F61" s="144"/>
      <c r="G61" s="144"/>
      <c r="H61" s="144"/>
      <c r="I61" s="145"/>
      <c r="J61" s="146">
        <f>J88</f>
        <v>0</v>
      </c>
      <c r="K61" s="147"/>
    </row>
    <row r="62" spans="2:47" s="9" customFormat="1" ht="19.95" customHeight="1">
      <c r="B62" s="148"/>
      <c r="C62" s="149"/>
      <c r="D62" s="150" t="s">
        <v>234</v>
      </c>
      <c r="E62" s="151"/>
      <c r="F62" s="151"/>
      <c r="G62" s="151"/>
      <c r="H62" s="151"/>
      <c r="I62" s="152"/>
      <c r="J62" s="153">
        <f>J89</f>
        <v>0</v>
      </c>
      <c r="K62" s="154"/>
    </row>
    <row r="63" spans="2:47" s="9" customFormat="1" ht="19.95" customHeight="1">
      <c r="B63" s="148"/>
      <c r="C63" s="149"/>
      <c r="D63" s="150" t="s">
        <v>235</v>
      </c>
      <c r="E63" s="151"/>
      <c r="F63" s="151"/>
      <c r="G63" s="151"/>
      <c r="H63" s="151"/>
      <c r="I63" s="152"/>
      <c r="J63" s="153">
        <f>J131</f>
        <v>0</v>
      </c>
      <c r="K63" s="154"/>
    </row>
    <row r="64" spans="2:47" s="9" customFormat="1" ht="19.95" customHeight="1">
      <c r="B64" s="148"/>
      <c r="C64" s="149"/>
      <c r="D64" s="150" t="s">
        <v>236</v>
      </c>
      <c r="E64" s="151"/>
      <c r="F64" s="151"/>
      <c r="G64" s="151"/>
      <c r="H64" s="151"/>
      <c r="I64" s="152"/>
      <c r="J64" s="153">
        <f>J144</f>
        <v>0</v>
      </c>
      <c r="K64" s="154"/>
    </row>
    <row r="65" spans="2:12" s="9" customFormat="1" ht="19.95" customHeight="1">
      <c r="B65" s="148"/>
      <c r="C65" s="149"/>
      <c r="D65" s="150" t="s">
        <v>237</v>
      </c>
      <c r="E65" s="151"/>
      <c r="F65" s="151"/>
      <c r="G65" s="151"/>
      <c r="H65" s="151"/>
      <c r="I65" s="152"/>
      <c r="J65" s="153">
        <f>J224</f>
        <v>0</v>
      </c>
      <c r="K65" s="154"/>
    </row>
    <row r="66" spans="2:12" s="1" customFormat="1" ht="21.75" customHeight="1">
      <c r="B66" s="40"/>
      <c r="C66" s="41"/>
      <c r="D66" s="41"/>
      <c r="E66" s="41"/>
      <c r="F66" s="41"/>
      <c r="G66" s="41"/>
      <c r="H66" s="41"/>
      <c r="I66" s="112"/>
      <c r="J66" s="41"/>
      <c r="K66" s="44"/>
    </row>
    <row r="67" spans="2:12" s="1" customFormat="1" ht="6.9" customHeight="1">
      <c r="B67" s="55"/>
      <c r="C67" s="56"/>
      <c r="D67" s="56"/>
      <c r="E67" s="56"/>
      <c r="F67" s="56"/>
      <c r="G67" s="56"/>
      <c r="H67" s="56"/>
      <c r="I67" s="133"/>
      <c r="J67" s="56"/>
      <c r="K67" s="57"/>
    </row>
    <row r="71" spans="2:12" s="1" customFormat="1" ht="6.9" customHeight="1">
      <c r="B71" s="58"/>
      <c r="C71" s="59"/>
      <c r="D71" s="59"/>
      <c r="E71" s="59"/>
      <c r="F71" s="59"/>
      <c r="G71" s="59"/>
      <c r="H71" s="59"/>
      <c r="I71" s="134"/>
      <c r="J71" s="59"/>
      <c r="K71" s="59"/>
      <c r="L71" s="40"/>
    </row>
    <row r="72" spans="2:12" s="1" customFormat="1" ht="36.9" customHeight="1">
      <c r="B72" s="40"/>
      <c r="C72" s="60" t="s">
        <v>149</v>
      </c>
      <c r="L72" s="40"/>
    </row>
    <row r="73" spans="2:12" s="1" customFormat="1" ht="6.9" customHeight="1">
      <c r="B73" s="40"/>
      <c r="L73" s="40"/>
    </row>
    <row r="74" spans="2:12" s="1" customFormat="1" ht="14.4" customHeight="1">
      <c r="B74" s="40"/>
      <c r="C74" s="62" t="s">
        <v>19</v>
      </c>
      <c r="L74" s="40"/>
    </row>
    <row r="75" spans="2:12" s="1" customFormat="1" ht="22.5" customHeight="1">
      <c r="B75" s="40"/>
      <c r="E75" s="357" t="str">
        <f>E7</f>
        <v>Nová škola pro Psáry a Dolní Jirčany - I.část</v>
      </c>
      <c r="F75" s="358"/>
      <c r="G75" s="358"/>
      <c r="H75" s="358"/>
      <c r="L75" s="40"/>
    </row>
    <row r="76" spans="2:12" ht="13.2">
      <c r="B76" s="27"/>
      <c r="C76" s="62" t="s">
        <v>138</v>
      </c>
      <c r="L76" s="27"/>
    </row>
    <row r="77" spans="2:12" s="1" customFormat="1" ht="22.5" customHeight="1">
      <c r="B77" s="40"/>
      <c r="E77" s="357" t="s">
        <v>600</v>
      </c>
      <c r="F77" s="359"/>
      <c r="G77" s="359"/>
      <c r="H77" s="359"/>
      <c r="L77" s="40"/>
    </row>
    <row r="78" spans="2:12" s="1" customFormat="1" ht="14.4" customHeight="1">
      <c r="B78" s="40"/>
      <c r="C78" s="62" t="s">
        <v>140</v>
      </c>
      <c r="L78" s="40"/>
    </row>
    <row r="79" spans="2:12" s="1" customFormat="1" ht="23.25" customHeight="1">
      <c r="B79" s="40"/>
      <c r="E79" s="323" t="str">
        <f>E11</f>
        <v>IO 04-01a - Vodovodní řad - I.část</v>
      </c>
      <c r="F79" s="359"/>
      <c r="G79" s="359"/>
      <c r="H79" s="359"/>
      <c r="L79" s="40"/>
    </row>
    <row r="80" spans="2:12" s="1" customFormat="1" ht="6.9" customHeight="1">
      <c r="B80" s="40"/>
      <c r="L80" s="40"/>
    </row>
    <row r="81" spans="2:65" s="1" customFormat="1" ht="18" customHeight="1">
      <c r="B81" s="40"/>
      <c r="C81" s="62" t="s">
        <v>23</v>
      </c>
      <c r="F81" s="155" t="str">
        <f>F14</f>
        <v>Obec Psáry, ul. Pražská</v>
      </c>
      <c r="I81" s="156" t="s">
        <v>25</v>
      </c>
      <c r="J81" s="66" t="str">
        <f>IF(J14="","",J14)</f>
        <v>6.3.2017</v>
      </c>
      <c r="L81" s="40"/>
    </row>
    <row r="82" spans="2:65" s="1" customFormat="1" ht="6.9" customHeight="1">
      <c r="B82" s="40"/>
      <c r="L82" s="40"/>
    </row>
    <row r="83" spans="2:65" s="1" customFormat="1" ht="13.2">
      <c r="B83" s="40"/>
      <c r="C83" s="62" t="s">
        <v>27</v>
      </c>
      <c r="F83" s="155" t="str">
        <f>E17</f>
        <v>Obec Psáry</v>
      </c>
      <c r="I83" s="156" t="s">
        <v>34</v>
      </c>
      <c r="J83" s="155" t="str">
        <f>E23</f>
        <v>PROJEKT CENTRUM NOVA s.r.o.</v>
      </c>
      <c r="L83" s="40"/>
    </row>
    <row r="84" spans="2:65" s="1" customFormat="1" ht="14.4" customHeight="1">
      <c r="B84" s="40"/>
      <c r="C84" s="62" t="s">
        <v>32</v>
      </c>
      <c r="F84" s="155" t="str">
        <f>IF(E20="","",E20)</f>
        <v/>
      </c>
      <c r="L84" s="40"/>
    </row>
    <row r="85" spans="2:65" s="1" customFormat="1" ht="10.35" customHeight="1">
      <c r="B85" s="40"/>
      <c r="L85" s="40"/>
    </row>
    <row r="86" spans="2:65" s="10" customFormat="1" ht="29.25" customHeight="1">
      <c r="B86" s="157"/>
      <c r="C86" s="158" t="s">
        <v>150</v>
      </c>
      <c r="D86" s="159" t="s">
        <v>60</v>
      </c>
      <c r="E86" s="159" t="s">
        <v>56</v>
      </c>
      <c r="F86" s="159" t="s">
        <v>151</v>
      </c>
      <c r="G86" s="159" t="s">
        <v>152</v>
      </c>
      <c r="H86" s="159" t="s">
        <v>153</v>
      </c>
      <c r="I86" s="160" t="s">
        <v>154</v>
      </c>
      <c r="J86" s="159" t="s">
        <v>144</v>
      </c>
      <c r="K86" s="161" t="s">
        <v>155</v>
      </c>
      <c r="L86" s="157"/>
      <c r="M86" s="72" t="s">
        <v>156</v>
      </c>
      <c r="N86" s="73" t="s">
        <v>45</v>
      </c>
      <c r="O86" s="73" t="s">
        <v>157</v>
      </c>
      <c r="P86" s="73" t="s">
        <v>158</v>
      </c>
      <c r="Q86" s="73" t="s">
        <v>159</v>
      </c>
      <c r="R86" s="73" t="s">
        <v>160</v>
      </c>
      <c r="S86" s="73" t="s">
        <v>161</v>
      </c>
      <c r="T86" s="74" t="s">
        <v>162</v>
      </c>
    </row>
    <row r="87" spans="2:65" s="1" customFormat="1" ht="29.25" customHeight="1">
      <c r="B87" s="40"/>
      <c r="C87" s="76" t="s">
        <v>145</v>
      </c>
      <c r="J87" s="162">
        <f>BK87</f>
        <v>0</v>
      </c>
      <c r="L87" s="40"/>
      <c r="M87" s="75"/>
      <c r="N87" s="67"/>
      <c r="O87" s="67"/>
      <c r="P87" s="163">
        <f>P88</f>
        <v>0</v>
      </c>
      <c r="Q87" s="67"/>
      <c r="R87" s="163">
        <f>R88</f>
        <v>39.697151500000004</v>
      </c>
      <c r="S87" s="67"/>
      <c r="T87" s="164">
        <f>T88</f>
        <v>0</v>
      </c>
      <c r="AT87" s="23" t="s">
        <v>74</v>
      </c>
      <c r="AU87" s="23" t="s">
        <v>146</v>
      </c>
      <c r="BK87" s="165">
        <f>BK88</f>
        <v>0</v>
      </c>
    </row>
    <row r="88" spans="2:65" s="11" customFormat="1" ht="37.35" customHeight="1">
      <c r="B88" s="166"/>
      <c r="D88" s="167" t="s">
        <v>74</v>
      </c>
      <c r="E88" s="168" t="s">
        <v>240</v>
      </c>
      <c r="F88" s="168" t="s">
        <v>241</v>
      </c>
      <c r="I88" s="169"/>
      <c r="J88" s="170">
        <f>BK88</f>
        <v>0</v>
      </c>
      <c r="L88" s="166"/>
      <c r="M88" s="171"/>
      <c r="N88" s="172"/>
      <c r="O88" s="172"/>
      <c r="P88" s="173">
        <f>P89+P131+P144+P224</f>
        <v>0</v>
      </c>
      <c r="Q88" s="172"/>
      <c r="R88" s="173">
        <f>R89+R131+R144+R224</f>
        <v>39.697151500000004</v>
      </c>
      <c r="S88" s="172"/>
      <c r="T88" s="174">
        <f>T89+T131+T144+T224</f>
        <v>0</v>
      </c>
      <c r="AR88" s="167" t="s">
        <v>82</v>
      </c>
      <c r="AT88" s="175" t="s">
        <v>74</v>
      </c>
      <c r="AU88" s="175" t="s">
        <v>75</v>
      </c>
      <c r="AY88" s="167" t="s">
        <v>166</v>
      </c>
      <c r="BK88" s="176">
        <f>BK89+BK131+BK144+BK224</f>
        <v>0</v>
      </c>
    </row>
    <row r="89" spans="2:65" s="11" customFormat="1" ht="19.95" customHeight="1">
      <c r="B89" s="166"/>
      <c r="D89" s="177" t="s">
        <v>74</v>
      </c>
      <c r="E89" s="178" t="s">
        <v>82</v>
      </c>
      <c r="F89" s="178" t="s">
        <v>242</v>
      </c>
      <c r="I89" s="169"/>
      <c r="J89" s="179">
        <f>BK89</f>
        <v>0</v>
      </c>
      <c r="L89" s="166"/>
      <c r="M89" s="171"/>
      <c r="N89" s="172"/>
      <c r="O89" s="172"/>
      <c r="P89" s="173">
        <f>SUM(P90:P130)</f>
        <v>0</v>
      </c>
      <c r="Q89" s="172"/>
      <c r="R89" s="173">
        <f>SUM(R90:R130)</f>
        <v>30.78</v>
      </c>
      <c r="S89" s="172"/>
      <c r="T89" s="174">
        <f>SUM(T90:T130)</f>
        <v>0</v>
      </c>
      <c r="AR89" s="167" t="s">
        <v>82</v>
      </c>
      <c r="AT89" s="175" t="s">
        <v>74</v>
      </c>
      <c r="AU89" s="175" t="s">
        <v>82</v>
      </c>
      <c r="AY89" s="167" t="s">
        <v>166</v>
      </c>
      <c r="BK89" s="176">
        <f>SUM(BK90:BK130)</f>
        <v>0</v>
      </c>
    </row>
    <row r="90" spans="2:65" s="1" customFormat="1" ht="22.5" customHeight="1">
      <c r="B90" s="180"/>
      <c r="C90" s="181" t="s">
        <v>82</v>
      </c>
      <c r="D90" s="181" t="s">
        <v>169</v>
      </c>
      <c r="E90" s="182" t="s">
        <v>260</v>
      </c>
      <c r="F90" s="183" t="s">
        <v>261</v>
      </c>
      <c r="G90" s="184" t="s">
        <v>255</v>
      </c>
      <c r="H90" s="185">
        <v>47.305999999999997</v>
      </c>
      <c r="I90" s="186"/>
      <c r="J90" s="187">
        <f>ROUND(I90*H90,2)</f>
        <v>0</v>
      </c>
      <c r="K90" s="183" t="s">
        <v>246</v>
      </c>
      <c r="L90" s="40"/>
      <c r="M90" s="188" t="s">
        <v>5</v>
      </c>
      <c r="N90" s="189" t="s">
        <v>46</v>
      </c>
      <c r="O90" s="41"/>
      <c r="P90" s="190">
        <f>O90*H90</f>
        <v>0</v>
      </c>
      <c r="Q90" s="190">
        <v>0</v>
      </c>
      <c r="R90" s="190">
        <f>Q90*H90</f>
        <v>0</v>
      </c>
      <c r="S90" s="190">
        <v>0</v>
      </c>
      <c r="T90" s="191">
        <f>S90*H90</f>
        <v>0</v>
      </c>
      <c r="AR90" s="23" t="s">
        <v>165</v>
      </c>
      <c r="AT90" s="23" t="s">
        <v>169</v>
      </c>
      <c r="AU90" s="23" t="s">
        <v>84</v>
      </c>
      <c r="AY90" s="23" t="s">
        <v>166</v>
      </c>
      <c r="BE90" s="192">
        <f>IF(N90="základní",J90,0)</f>
        <v>0</v>
      </c>
      <c r="BF90" s="192">
        <f>IF(N90="snížená",J90,0)</f>
        <v>0</v>
      </c>
      <c r="BG90" s="192">
        <f>IF(N90="zákl. přenesená",J90,0)</f>
        <v>0</v>
      </c>
      <c r="BH90" s="192">
        <f>IF(N90="sníž. přenesená",J90,0)</f>
        <v>0</v>
      </c>
      <c r="BI90" s="192">
        <f>IF(N90="nulová",J90,0)</f>
        <v>0</v>
      </c>
      <c r="BJ90" s="23" t="s">
        <v>82</v>
      </c>
      <c r="BK90" s="192">
        <f>ROUND(I90*H90,2)</f>
        <v>0</v>
      </c>
      <c r="BL90" s="23" t="s">
        <v>165</v>
      </c>
      <c r="BM90" s="23" t="s">
        <v>603</v>
      </c>
    </row>
    <row r="91" spans="2:65" s="1" customFormat="1" ht="24">
      <c r="B91" s="40"/>
      <c r="D91" s="197" t="s">
        <v>174</v>
      </c>
      <c r="F91" s="198" t="s">
        <v>263</v>
      </c>
      <c r="I91" s="195"/>
      <c r="L91" s="40"/>
      <c r="M91" s="196"/>
      <c r="N91" s="41"/>
      <c r="O91" s="41"/>
      <c r="P91" s="41"/>
      <c r="Q91" s="41"/>
      <c r="R91" s="41"/>
      <c r="S91" s="41"/>
      <c r="T91" s="69"/>
      <c r="AT91" s="23" t="s">
        <v>174</v>
      </c>
      <c r="AU91" s="23" t="s">
        <v>84</v>
      </c>
    </row>
    <row r="92" spans="2:65" s="12" customFormat="1" ht="24">
      <c r="B92" s="202"/>
      <c r="D92" s="197" t="s">
        <v>258</v>
      </c>
      <c r="E92" s="210" t="s">
        <v>5</v>
      </c>
      <c r="F92" s="211" t="s">
        <v>604</v>
      </c>
      <c r="H92" s="212">
        <v>63.075000000000003</v>
      </c>
      <c r="I92" s="206"/>
      <c r="L92" s="202"/>
      <c r="M92" s="207"/>
      <c r="N92" s="208"/>
      <c r="O92" s="208"/>
      <c r="P92" s="208"/>
      <c r="Q92" s="208"/>
      <c r="R92" s="208"/>
      <c r="S92" s="208"/>
      <c r="T92" s="209"/>
      <c r="AT92" s="210" t="s">
        <v>258</v>
      </c>
      <c r="AU92" s="210" t="s">
        <v>84</v>
      </c>
      <c r="AV92" s="12" t="s">
        <v>84</v>
      </c>
      <c r="AW92" s="12" t="s">
        <v>38</v>
      </c>
      <c r="AX92" s="12" t="s">
        <v>82</v>
      </c>
      <c r="AY92" s="210" t="s">
        <v>166</v>
      </c>
    </row>
    <row r="93" spans="2:65" s="12" customFormat="1">
      <c r="B93" s="202"/>
      <c r="D93" s="193" t="s">
        <v>258</v>
      </c>
      <c r="F93" s="204" t="s">
        <v>605</v>
      </c>
      <c r="H93" s="205">
        <v>47.305999999999997</v>
      </c>
      <c r="I93" s="206"/>
      <c r="L93" s="202"/>
      <c r="M93" s="207"/>
      <c r="N93" s="208"/>
      <c r="O93" s="208"/>
      <c r="P93" s="208"/>
      <c r="Q93" s="208"/>
      <c r="R93" s="208"/>
      <c r="S93" s="208"/>
      <c r="T93" s="209"/>
      <c r="AT93" s="210" t="s">
        <v>258</v>
      </c>
      <c r="AU93" s="210" t="s">
        <v>84</v>
      </c>
      <c r="AV93" s="12" t="s">
        <v>84</v>
      </c>
      <c r="AW93" s="12" t="s">
        <v>6</v>
      </c>
      <c r="AX93" s="12" t="s">
        <v>82</v>
      </c>
      <c r="AY93" s="210" t="s">
        <v>166</v>
      </c>
    </row>
    <row r="94" spans="2:65" s="1" customFormat="1" ht="22.5" customHeight="1">
      <c r="B94" s="180"/>
      <c r="C94" s="181" t="s">
        <v>84</v>
      </c>
      <c r="D94" s="181" t="s">
        <v>169</v>
      </c>
      <c r="E94" s="182" t="s">
        <v>271</v>
      </c>
      <c r="F94" s="183" t="s">
        <v>272</v>
      </c>
      <c r="G94" s="184" t="s">
        <v>255</v>
      </c>
      <c r="H94" s="185">
        <v>9.4610000000000003</v>
      </c>
      <c r="I94" s="186"/>
      <c r="J94" s="187">
        <f>ROUND(I94*H94,2)</f>
        <v>0</v>
      </c>
      <c r="K94" s="183" t="s">
        <v>246</v>
      </c>
      <c r="L94" s="40"/>
      <c r="M94" s="188" t="s">
        <v>5</v>
      </c>
      <c r="N94" s="189" t="s">
        <v>46</v>
      </c>
      <c r="O94" s="41"/>
      <c r="P94" s="190">
        <f>O94*H94</f>
        <v>0</v>
      </c>
      <c r="Q94" s="190">
        <v>0</v>
      </c>
      <c r="R94" s="190">
        <f>Q94*H94</f>
        <v>0</v>
      </c>
      <c r="S94" s="190">
        <v>0</v>
      </c>
      <c r="T94" s="191">
        <f>S94*H94</f>
        <v>0</v>
      </c>
      <c r="AR94" s="23" t="s">
        <v>165</v>
      </c>
      <c r="AT94" s="23" t="s">
        <v>169</v>
      </c>
      <c r="AU94" s="23" t="s">
        <v>84</v>
      </c>
      <c r="AY94" s="23" t="s">
        <v>166</v>
      </c>
      <c r="BE94" s="192">
        <f>IF(N94="základní",J94,0)</f>
        <v>0</v>
      </c>
      <c r="BF94" s="192">
        <f>IF(N94="snížená",J94,0)</f>
        <v>0</v>
      </c>
      <c r="BG94" s="192">
        <f>IF(N94="zákl. přenesená",J94,0)</f>
        <v>0</v>
      </c>
      <c r="BH94" s="192">
        <f>IF(N94="sníž. přenesená",J94,0)</f>
        <v>0</v>
      </c>
      <c r="BI94" s="192">
        <f>IF(N94="nulová",J94,0)</f>
        <v>0</v>
      </c>
      <c r="BJ94" s="23" t="s">
        <v>82</v>
      </c>
      <c r="BK94" s="192">
        <f>ROUND(I94*H94,2)</f>
        <v>0</v>
      </c>
      <c r="BL94" s="23" t="s">
        <v>165</v>
      </c>
      <c r="BM94" s="23" t="s">
        <v>606</v>
      </c>
    </row>
    <row r="95" spans="2:65" s="1" customFormat="1" ht="24">
      <c r="B95" s="40"/>
      <c r="D95" s="197" t="s">
        <v>174</v>
      </c>
      <c r="F95" s="198" t="s">
        <v>274</v>
      </c>
      <c r="I95" s="195"/>
      <c r="L95" s="40"/>
      <c r="M95" s="196"/>
      <c r="N95" s="41"/>
      <c r="O95" s="41"/>
      <c r="P95" s="41"/>
      <c r="Q95" s="41"/>
      <c r="R95" s="41"/>
      <c r="S95" s="41"/>
      <c r="T95" s="69"/>
      <c r="AT95" s="23" t="s">
        <v>174</v>
      </c>
      <c r="AU95" s="23" t="s">
        <v>84</v>
      </c>
    </row>
    <row r="96" spans="2:65" s="12" customFormat="1">
      <c r="B96" s="202"/>
      <c r="D96" s="193" t="s">
        <v>258</v>
      </c>
      <c r="F96" s="204" t="s">
        <v>607</v>
      </c>
      <c r="H96" s="205">
        <v>9.4610000000000003</v>
      </c>
      <c r="I96" s="206"/>
      <c r="L96" s="202"/>
      <c r="M96" s="207"/>
      <c r="N96" s="208"/>
      <c r="O96" s="208"/>
      <c r="P96" s="208"/>
      <c r="Q96" s="208"/>
      <c r="R96" s="208"/>
      <c r="S96" s="208"/>
      <c r="T96" s="209"/>
      <c r="AT96" s="210" t="s">
        <v>258</v>
      </c>
      <c r="AU96" s="210" t="s">
        <v>84</v>
      </c>
      <c r="AV96" s="12" t="s">
        <v>84</v>
      </c>
      <c r="AW96" s="12" t="s">
        <v>6</v>
      </c>
      <c r="AX96" s="12" t="s">
        <v>82</v>
      </c>
      <c r="AY96" s="210" t="s">
        <v>166</v>
      </c>
    </row>
    <row r="97" spans="2:65" s="1" customFormat="1" ht="22.5" customHeight="1">
      <c r="B97" s="180"/>
      <c r="C97" s="181" t="s">
        <v>180</v>
      </c>
      <c r="D97" s="181" t="s">
        <v>169</v>
      </c>
      <c r="E97" s="182" t="s">
        <v>276</v>
      </c>
      <c r="F97" s="183" t="s">
        <v>277</v>
      </c>
      <c r="G97" s="184" t="s">
        <v>255</v>
      </c>
      <c r="H97" s="185">
        <v>4.7309999999999999</v>
      </c>
      <c r="I97" s="186"/>
      <c r="J97" s="187">
        <f>ROUND(I97*H97,2)</f>
        <v>0</v>
      </c>
      <c r="K97" s="183" t="s">
        <v>246</v>
      </c>
      <c r="L97" s="40"/>
      <c r="M97" s="188" t="s">
        <v>5</v>
      </c>
      <c r="N97" s="189" t="s">
        <v>46</v>
      </c>
      <c r="O97" s="41"/>
      <c r="P97" s="190">
        <f>O97*H97</f>
        <v>0</v>
      </c>
      <c r="Q97" s="190">
        <v>0</v>
      </c>
      <c r="R97" s="190">
        <f>Q97*H97</f>
        <v>0</v>
      </c>
      <c r="S97" s="190">
        <v>0</v>
      </c>
      <c r="T97" s="191">
        <f>S97*H97</f>
        <v>0</v>
      </c>
      <c r="AR97" s="23" t="s">
        <v>165</v>
      </c>
      <c r="AT97" s="23" t="s">
        <v>169</v>
      </c>
      <c r="AU97" s="23" t="s">
        <v>84</v>
      </c>
      <c r="AY97" s="23" t="s">
        <v>166</v>
      </c>
      <c r="BE97" s="192">
        <f>IF(N97="základní",J97,0)</f>
        <v>0</v>
      </c>
      <c r="BF97" s="192">
        <f>IF(N97="snížená",J97,0)</f>
        <v>0</v>
      </c>
      <c r="BG97" s="192">
        <f>IF(N97="zákl. přenesená",J97,0)</f>
        <v>0</v>
      </c>
      <c r="BH97" s="192">
        <f>IF(N97="sníž. přenesená",J97,0)</f>
        <v>0</v>
      </c>
      <c r="BI97" s="192">
        <f>IF(N97="nulová",J97,0)</f>
        <v>0</v>
      </c>
      <c r="BJ97" s="23" t="s">
        <v>82</v>
      </c>
      <c r="BK97" s="192">
        <f>ROUND(I97*H97,2)</f>
        <v>0</v>
      </c>
      <c r="BL97" s="23" t="s">
        <v>165</v>
      </c>
      <c r="BM97" s="23" t="s">
        <v>608</v>
      </c>
    </row>
    <row r="98" spans="2:65" s="1" customFormat="1" ht="24">
      <c r="B98" s="40"/>
      <c r="D98" s="197" t="s">
        <v>174</v>
      </c>
      <c r="F98" s="198" t="s">
        <v>279</v>
      </c>
      <c r="I98" s="195"/>
      <c r="L98" s="40"/>
      <c r="M98" s="196"/>
      <c r="N98" s="41"/>
      <c r="O98" s="41"/>
      <c r="P98" s="41"/>
      <c r="Q98" s="41"/>
      <c r="R98" s="41"/>
      <c r="S98" s="41"/>
      <c r="T98" s="69"/>
      <c r="AT98" s="23" t="s">
        <v>174</v>
      </c>
      <c r="AU98" s="23" t="s">
        <v>84</v>
      </c>
    </row>
    <row r="99" spans="2:65" s="12" customFormat="1">
      <c r="B99" s="202"/>
      <c r="D99" s="193" t="s">
        <v>258</v>
      </c>
      <c r="F99" s="204" t="s">
        <v>609</v>
      </c>
      <c r="H99" s="205">
        <v>4.7309999999999999</v>
      </c>
      <c r="I99" s="206"/>
      <c r="L99" s="202"/>
      <c r="M99" s="207"/>
      <c r="N99" s="208"/>
      <c r="O99" s="208"/>
      <c r="P99" s="208"/>
      <c r="Q99" s="208"/>
      <c r="R99" s="208"/>
      <c r="S99" s="208"/>
      <c r="T99" s="209"/>
      <c r="AT99" s="210" t="s">
        <v>258</v>
      </c>
      <c r="AU99" s="210" t="s">
        <v>84</v>
      </c>
      <c r="AV99" s="12" t="s">
        <v>84</v>
      </c>
      <c r="AW99" s="12" t="s">
        <v>6</v>
      </c>
      <c r="AX99" s="12" t="s">
        <v>82</v>
      </c>
      <c r="AY99" s="210" t="s">
        <v>166</v>
      </c>
    </row>
    <row r="100" spans="2:65" s="1" customFormat="1" ht="22.5" customHeight="1">
      <c r="B100" s="180"/>
      <c r="C100" s="181" t="s">
        <v>165</v>
      </c>
      <c r="D100" s="181" t="s">
        <v>169</v>
      </c>
      <c r="E100" s="182" t="s">
        <v>290</v>
      </c>
      <c r="F100" s="183" t="s">
        <v>291</v>
      </c>
      <c r="G100" s="184" t="s">
        <v>255</v>
      </c>
      <c r="H100" s="185">
        <v>6.3079999999999998</v>
      </c>
      <c r="I100" s="186"/>
      <c r="J100" s="187">
        <f>ROUND(I100*H100,2)</f>
        <v>0</v>
      </c>
      <c r="K100" s="183" t="s">
        <v>246</v>
      </c>
      <c r="L100" s="40"/>
      <c r="M100" s="188" t="s">
        <v>5</v>
      </c>
      <c r="N100" s="189" t="s">
        <v>46</v>
      </c>
      <c r="O100" s="41"/>
      <c r="P100" s="190">
        <f>O100*H100</f>
        <v>0</v>
      </c>
      <c r="Q100" s="190">
        <v>0</v>
      </c>
      <c r="R100" s="190">
        <f>Q100*H100</f>
        <v>0</v>
      </c>
      <c r="S100" s="190">
        <v>0</v>
      </c>
      <c r="T100" s="191">
        <f>S100*H100</f>
        <v>0</v>
      </c>
      <c r="AR100" s="23" t="s">
        <v>165</v>
      </c>
      <c r="AT100" s="23" t="s">
        <v>169</v>
      </c>
      <c r="AU100" s="23" t="s">
        <v>84</v>
      </c>
      <c r="AY100" s="23" t="s">
        <v>166</v>
      </c>
      <c r="BE100" s="192">
        <f>IF(N100="základní",J100,0)</f>
        <v>0</v>
      </c>
      <c r="BF100" s="192">
        <f>IF(N100="snížená",J100,0)</f>
        <v>0</v>
      </c>
      <c r="BG100" s="192">
        <f>IF(N100="zákl. přenesená",J100,0)</f>
        <v>0</v>
      </c>
      <c r="BH100" s="192">
        <f>IF(N100="sníž. přenesená",J100,0)</f>
        <v>0</v>
      </c>
      <c r="BI100" s="192">
        <f>IF(N100="nulová",J100,0)</f>
        <v>0</v>
      </c>
      <c r="BJ100" s="23" t="s">
        <v>82</v>
      </c>
      <c r="BK100" s="192">
        <f>ROUND(I100*H100,2)</f>
        <v>0</v>
      </c>
      <c r="BL100" s="23" t="s">
        <v>165</v>
      </c>
      <c r="BM100" s="23" t="s">
        <v>610</v>
      </c>
    </row>
    <row r="101" spans="2:65" s="1" customFormat="1" ht="24">
      <c r="B101" s="40"/>
      <c r="D101" s="197" t="s">
        <v>174</v>
      </c>
      <c r="F101" s="198" t="s">
        <v>293</v>
      </c>
      <c r="I101" s="195"/>
      <c r="L101" s="40"/>
      <c r="M101" s="196"/>
      <c r="N101" s="41"/>
      <c r="O101" s="41"/>
      <c r="P101" s="41"/>
      <c r="Q101" s="41"/>
      <c r="R101" s="41"/>
      <c r="S101" s="41"/>
      <c r="T101" s="69"/>
      <c r="AT101" s="23" t="s">
        <v>174</v>
      </c>
      <c r="AU101" s="23" t="s">
        <v>84</v>
      </c>
    </row>
    <row r="102" spans="2:65" s="12" customFormat="1">
      <c r="B102" s="202"/>
      <c r="D102" s="193" t="s">
        <v>258</v>
      </c>
      <c r="F102" s="204" t="s">
        <v>611</v>
      </c>
      <c r="H102" s="205">
        <v>6.3079999999999998</v>
      </c>
      <c r="I102" s="206"/>
      <c r="L102" s="202"/>
      <c r="M102" s="207"/>
      <c r="N102" s="208"/>
      <c r="O102" s="208"/>
      <c r="P102" s="208"/>
      <c r="Q102" s="208"/>
      <c r="R102" s="208"/>
      <c r="S102" s="208"/>
      <c r="T102" s="209"/>
      <c r="AT102" s="210" t="s">
        <v>258</v>
      </c>
      <c r="AU102" s="210" t="s">
        <v>84</v>
      </c>
      <c r="AV102" s="12" t="s">
        <v>84</v>
      </c>
      <c r="AW102" s="12" t="s">
        <v>6</v>
      </c>
      <c r="AX102" s="12" t="s">
        <v>82</v>
      </c>
      <c r="AY102" s="210" t="s">
        <v>166</v>
      </c>
    </row>
    <row r="103" spans="2:65" s="1" customFormat="1" ht="22.5" customHeight="1">
      <c r="B103" s="180"/>
      <c r="C103" s="181" t="s">
        <v>189</v>
      </c>
      <c r="D103" s="181" t="s">
        <v>169</v>
      </c>
      <c r="E103" s="182" t="s">
        <v>294</v>
      </c>
      <c r="F103" s="183" t="s">
        <v>295</v>
      </c>
      <c r="G103" s="184" t="s">
        <v>255</v>
      </c>
      <c r="H103" s="185">
        <v>0.63100000000000001</v>
      </c>
      <c r="I103" s="186"/>
      <c r="J103" s="187">
        <f>ROUND(I103*H103,2)</f>
        <v>0</v>
      </c>
      <c r="K103" s="183" t="s">
        <v>246</v>
      </c>
      <c r="L103" s="40"/>
      <c r="M103" s="188" t="s">
        <v>5</v>
      </c>
      <c r="N103" s="189" t="s">
        <v>46</v>
      </c>
      <c r="O103" s="41"/>
      <c r="P103" s="190">
        <f>O103*H103</f>
        <v>0</v>
      </c>
      <c r="Q103" s="190">
        <v>0</v>
      </c>
      <c r="R103" s="190">
        <f>Q103*H103</f>
        <v>0</v>
      </c>
      <c r="S103" s="190">
        <v>0</v>
      </c>
      <c r="T103" s="191">
        <f>S103*H103</f>
        <v>0</v>
      </c>
      <c r="AR103" s="23" t="s">
        <v>165</v>
      </c>
      <c r="AT103" s="23" t="s">
        <v>169</v>
      </c>
      <c r="AU103" s="23" t="s">
        <v>84</v>
      </c>
      <c r="AY103" s="23" t="s">
        <v>166</v>
      </c>
      <c r="BE103" s="192">
        <f>IF(N103="základní",J103,0)</f>
        <v>0</v>
      </c>
      <c r="BF103" s="192">
        <f>IF(N103="snížená",J103,0)</f>
        <v>0</v>
      </c>
      <c r="BG103" s="192">
        <f>IF(N103="zákl. přenesená",J103,0)</f>
        <v>0</v>
      </c>
      <c r="BH103" s="192">
        <f>IF(N103="sníž. přenesená",J103,0)</f>
        <v>0</v>
      </c>
      <c r="BI103" s="192">
        <f>IF(N103="nulová",J103,0)</f>
        <v>0</v>
      </c>
      <c r="BJ103" s="23" t="s">
        <v>82</v>
      </c>
      <c r="BK103" s="192">
        <f>ROUND(I103*H103,2)</f>
        <v>0</v>
      </c>
      <c r="BL103" s="23" t="s">
        <v>165</v>
      </c>
      <c r="BM103" s="23" t="s">
        <v>612</v>
      </c>
    </row>
    <row r="104" spans="2:65" s="1" customFormat="1" ht="24">
      <c r="B104" s="40"/>
      <c r="D104" s="197" t="s">
        <v>174</v>
      </c>
      <c r="F104" s="198" t="s">
        <v>297</v>
      </c>
      <c r="I104" s="195"/>
      <c r="L104" s="40"/>
      <c r="M104" s="196"/>
      <c r="N104" s="41"/>
      <c r="O104" s="41"/>
      <c r="P104" s="41"/>
      <c r="Q104" s="41"/>
      <c r="R104" s="41"/>
      <c r="S104" s="41"/>
      <c r="T104" s="69"/>
      <c r="AT104" s="23" t="s">
        <v>174</v>
      </c>
      <c r="AU104" s="23" t="s">
        <v>84</v>
      </c>
    </row>
    <row r="105" spans="2:65" s="12" customFormat="1">
      <c r="B105" s="202"/>
      <c r="D105" s="193" t="s">
        <v>258</v>
      </c>
      <c r="F105" s="204" t="s">
        <v>613</v>
      </c>
      <c r="H105" s="205">
        <v>0.63100000000000001</v>
      </c>
      <c r="I105" s="206"/>
      <c r="L105" s="202"/>
      <c r="M105" s="207"/>
      <c r="N105" s="208"/>
      <c r="O105" s="208"/>
      <c r="P105" s="208"/>
      <c r="Q105" s="208"/>
      <c r="R105" s="208"/>
      <c r="S105" s="208"/>
      <c r="T105" s="209"/>
      <c r="AT105" s="210" t="s">
        <v>258</v>
      </c>
      <c r="AU105" s="210" t="s">
        <v>84</v>
      </c>
      <c r="AV105" s="12" t="s">
        <v>84</v>
      </c>
      <c r="AW105" s="12" t="s">
        <v>6</v>
      </c>
      <c r="AX105" s="12" t="s">
        <v>82</v>
      </c>
      <c r="AY105" s="210" t="s">
        <v>166</v>
      </c>
    </row>
    <row r="106" spans="2:65" s="1" customFormat="1" ht="22.5" customHeight="1">
      <c r="B106" s="180"/>
      <c r="C106" s="181" t="s">
        <v>194</v>
      </c>
      <c r="D106" s="181" t="s">
        <v>169</v>
      </c>
      <c r="E106" s="182" t="s">
        <v>310</v>
      </c>
      <c r="F106" s="183" t="s">
        <v>311</v>
      </c>
      <c r="G106" s="184" t="s">
        <v>255</v>
      </c>
      <c r="H106" s="185">
        <v>63.075000000000003</v>
      </c>
      <c r="I106" s="186"/>
      <c r="J106" s="187">
        <f>ROUND(I106*H106,2)</f>
        <v>0</v>
      </c>
      <c r="K106" s="183" t="s">
        <v>246</v>
      </c>
      <c r="L106" s="40"/>
      <c r="M106" s="188" t="s">
        <v>5</v>
      </c>
      <c r="N106" s="189" t="s">
        <v>46</v>
      </c>
      <c r="O106" s="41"/>
      <c r="P106" s="190">
        <f>O106*H106</f>
        <v>0</v>
      </c>
      <c r="Q106" s="190">
        <v>0</v>
      </c>
      <c r="R106" s="190">
        <f>Q106*H106</f>
        <v>0</v>
      </c>
      <c r="S106" s="190">
        <v>0</v>
      </c>
      <c r="T106" s="191">
        <f>S106*H106</f>
        <v>0</v>
      </c>
      <c r="AR106" s="23" t="s">
        <v>165</v>
      </c>
      <c r="AT106" s="23" t="s">
        <v>169</v>
      </c>
      <c r="AU106" s="23" t="s">
        <v>84</v>
      </c>
      <c r="AY106" s="23" t="s">
        <v>166</v>
      </c>
      <c r="BE106" s="192">
        <f>IF(N106="základní",J106,0)</f>
        <v>0</v>
      </c>
      <c r="BF106" s="192">
        <f>IF(N106="snížená",J106,0)</f>
        <v>0</v>
      </c>
      <c r="BG106" s="192">
        <f>IF(N106="zákl. přenesená",J106,0)</f>
        <v>0</v>
      </c>
      <c r="BH106" s="192">
        <f>IF(N106="sníž. přenesená",J106,0)</f>
        <v>0</v>
      </c>
      <c r="BI106" s="192">
        <f>IF(N106="nulová",J106,0)</f>
        <v>0</v>
      </c>
      <c r="BJ106" s="23" t="s">
        <v>82</v>
      </c>
      <c r="BK106" s="192">
        <f>ROUND(I106*H106,2)</f>
        <v>0</v>
      </c>
      <c r="BL106" s="23" t="s">
        <v>165</v>
      </c>
      <c r="BM106" s="23" t="s">
        <v>614</v>
      </c>
    </row>
    <row r="107" spans="2:65" s="1" customFormat="1" ht="36">
      <c r="B107" s="40"/>
      <c r="D107" s="197" t="s">
        <v>174</v>
      </c>
      <c r="F107" s="198" t="s">
        <v>313</v>
      </c>
      <c r="I107" s="195"/>
      <c r="L107" s="40"/>
      <c r="M107" s="196"/>
      <c r="N107" s="41"/>
      <c r="O107" s="41"/>
      <c r="P107" s="41"/>
      <c r="Q107" s="41"/>
      <c r="R107" s="41"/>
      <c r="S107" s="41"/>
      <c r="T107" s="69"/>
      <c r="AT107" s="23" t="s">
        <v>174</v>
      </c>
      <c r="AU107" s="23" t="s">
        <v>84</v>
      </c>
    </row>
    <row r="108" spans="2:65" s="12" customFormat="1">
      <c r="B108" s="202"/>
      <c r="D108" s="193" t="s">
        <v>258</v>
      </c>
      <c r="E108" s="203" t="s">
        <v>5</v>
      </c>
      <c r="F108" s="204" t="s">
        <v>615</v>
      </c>
      <c r="H108" s="205">
        <v>63.075000000000003</v>
      </c>
      <c r="I108" s="206"/>
      <c r="L108" s="202"/>
      <c r="M108" s="207"/>
      <c r="N108" s="208"/>
      <c r="O108" s="208"/>
      <c r="P108" s="208"/>
      <c r="Q108" s="208"/>
      <c r="R108" s="208"/>
      <c r="S108" s="208"/>
      <c r="T108" s="209"/>
      <c r="AT108" s="210" t="s">
        <v>258</v>
      </c>
      <c r="AU108" s="210" t="s">
        <v>84</v>
      </c>
      <c r="AV108" s="12" t="s">
        <v>84</v>
      </c>
      <c r="AW108" s="12" t="s">
        <v>38</v>
      </c>
      <c r="AX108" s="12" t="s">
        <v>82</v>
      </c>
      <c r="AY108" s="210" t="s">
        <v>166</v>
      </c>
    </row>
    <row r="109" spans="2:65" s="1" customFormat="1" ht="22.5" customHeight="1">
      <c r="B109" s="180"/>
      <c r="C109" s="181" t="s">
        <v>199</v>
      </c>
      <c r="D109" s="181" t="s">
        <v>169</v>
      </c>
      <c r="E109" s="182" t="s">
        <v>316</v>
      </c>
      <c r="F109" s="183" t="s">
        <v>317</v>
      </c>
      <c r="G109" s="184" t="s">
        <v>255</v>
      </c>
      <c r="H109" s="185">
        <v>20.25</v>
      </c>
      <c r="I109" s="186"/>
      <c r="J109" s="187">
        <f>ROUND(I109*H109,2)</f>
        <v>0</v>
      </c>
      <c r="K109" s="183" t="s">
        <v>246</v>
      </c>
      <c r="L109" s="40"/>
      <c r="M109" s="188" t="s">
        <v>5</v>
      </c>
      <c r="N109" s="189" t="s">
        <v>46</v>
      </c>
      <c r="O109" s="41"/>
      <c r="P109" s="190">
        <f>O109*H109</f>
        <v>0</v>
      </c>
      <c r="Q109" s="190">
        <v>0</v>
      </c>
      <c r="R109" s="190">
        <f>Q109*H109</f>
        <v>0</v>
      </c>
      <c r="S109" s="190">
        <v>0</v>
      </c>
      <c r="T109" s="191">
        <f>S109*H109</f>
        <v>0</v>
      </c>
      <c r="AR109" s="23" t="s">
        <v>165</v>
      </c>
      <c r="AT109" s="23" t="s">
        <v>169</v>
      </c>
      <c r="AU109" s="23" t="s">
        <v>84</v>
      </c>
      <c r="AY109" s="23" t="s">
        <v>166</v>
      </c>
      <c r="BE109" s="192">
        <f>IF(N109="základní",J109,0)</f>
        <v>0</v>
      </c>
      <c r="BF109" s="192">
        <f>IF(N109="snížená",J109,0)</f>
        <v>0</v>
      </c>
      <c r="BG109" s="192">
        <f>IF(N109="zákl. přenesená",J109,0)</f>
        <v>0</v>
      </c>
      <c r="BH109" s="192">
        <f>IF(N109="sníž. přenesená",J109,0)</f>
        <v>0</v>
      </c>
      <c r="BI109" s="192">
        <f>IF(N109="nulová",J109,0)</f>
        <v>0</v>
      </c>
      <c r="BJ109" s="23" t="s">
        <v>82</v>
      </c>
      <c r="BK109" s="192">
        <f>ROUND(I109*H109,2)</f>
        <v>0</v>
      </c>
      <c r="BL109" s="23" t="s">
        <v>165</v>
      </c>
      <c r="BM109" s="23" t="s">
        <v>616</v>
      </c>
    </row>
    <row r="110" spans="2:65" s="1" customFormat="1" ht="36">
      <c r="B110" s="40"/>
      <c r="D110" s="197" t="s">
        <v>174</v>
      </c>
      <c r="F110" s="198" t="s">
        <v>319</v>
      </c>
      <c r="I110" s="195"/>
      <c r="L110" s="40"/>
      <c r="M110" s="196"/>
      <c r="N110" s="41"/>
      <c r="O110" s="41"/>
      <c r="P110" s="41"/>
      <c r="Q110" s="41"/>
      <c r="R110" s="41"/>
      <c r="S110" s="41"/>
      <c r="T110" s="69"/>
      <c r="AT110" s="23" t="s">
        <v>174</v>
      </c>
      <c r="AU110" s="23" t="s">
        <v>84</v>
      </c>
    </row>
    <row r="111" spans="2:65" s="12" customFormat="1">
      <c r="B111" s="202"/>
      <c r="D111" s="193" t="s">
        <v>258</v>
      </c>
      <c r="E111" s="203" t="s">
        <v>5</v>
      </c>
      <c r="F111" s="204" t="s">
        <v>617</v>
      </c>
      <c r="H111" s="205">
        <v>20.25</v>
      </c>
      <c r="I111" s="206"/>
      <c r="L111" s="202"/>
      <c r="M111" s="207"/>
      <c r="N111" s="208"/>
      <c r="O111" s="208"/>
      <c r="P111" s="208"/>
      <c r="Q111" s="208"/>
      <c r="R111" s="208"/>
      <c r="S111" s="208"/>
      <c r="T111" s="209"/>
      <c r="AT111" s="210" t="s">
        <v>258</v>
      </c>
      <c r="AU111" s="210" t="s">
        <v>84</v>
      </c>
      <c r="AV111" s="12" t="s">
        <v>84</v>
      </c>
      <c r="AW111" s="12" t="s">
        <v>38</v>
      </c>
      <c r="AX111" s="12" t="s">
        <v>82</v>
      </c>
      <c r="AY111" s="210" t="s">
        <v>166</v>
      </c>
    </row>
    <row r="112" spans="2:65" s="1" customFormat="1" ht="31.5" customHeight="1">
      <c r="B112" s="180"/>
      <c r="C112" s="181" t="s">
        <v>204</v>
      </c>
      <c r="D112" s="181" t="s">
        <v>169</v>
      </c>
      <c r="E112" s="182" t="s">
        <v>322</v>
      </c>
      <c r="F112" s="183" t="s">
        <v>323</v>
      </c>
      <c r="G112" s="184" t="s">
        <v>255</v>
      </c>
      <c r="H112" s="185">
        <v>202.5</v>
      </c>
      <c r="I112" s="186"/>
      <c r="J112" s="187">
        <f>ROUND(I112*H112,2)</f>
        <v>0</v>
      </c>
      <c r="K112" s="183" t="s">
        <v>246</v>
      </c>
      <c r="L112" s="40"/>
      <c r="M112" s="188" t="s">
        <v>5</v>
      </c>
      <c r="N112" s="189" t="s">
        <v>46</v>
      </c>
      <c r="O112" s="41"/>
      <c r="P112" s="190">
        <f>O112*H112</f>
        <v>0</v>
      </c>
      <c r="Q112" s="190">
        <v>0</v>
      </c>
      <c r="R112" s="190">
        <f>Q112*H112</f>
        <v>0</v>
      </c>
      <c r="S112" s="190">
        <v>0</v>
      </c>
      <c r="T112" s="191">
        <f>S112*H112</f>
        <v>0</v>
      </c>
      <c r="AR112" s="23" t="s">
        <v>165</v>
      </c>
      <c r="AT112" s="23" t="s">
        <v>169</v>
      </c>
      <c r="AU112" s="23" t="s">
        <v>84</v>
      </c>
      <c r="AY112" s="23" t="s">
        <v>166</v>
      </c>
      <c r="BE112" s="192">
        <f>IF(N112="základní",J112,0)</f>
        <v>0</v>
      </c>
      <c r="BF112" s="192">
        <f>IF(N112="snížená",J112,0)</f>
        <v>0</v>
      </c>
      <c r="BG112" s="192">
        <f>IF(N112="zákl. přenesená",J112,0)</f>
        <v>0</v>
      </c>
      <c r="BH112" s="192">
        <f>IF(N112="sníž. přenesená",J112,0)</f>
        <v>0</v>
      </c>
      <c r="BI112" s="192">
        <f>IF(N112="nulová",J112,0)</f>
        <v>0</v>
      </c>
      <c r="BJ112" s="23" t="s">
        <v>82</v>
      </c>
      <c r="BK112" s="192">
        <f>ROUND(I112*H112,2)</f>
        <v>0</v>
      </c>
      <c r="BL112" s="23" t="s">
        <v>165</v>
      </c>
      <c r="BM112" s="23" t="s">
        <v>618</v>
      </c>
    </row>
    <row r="113" spans="2:65" s="1" customFormat="1" ht="36">
      <c r="B113" s="40"/>
      <c r="D113" s="197" t="s">
        <v>174</v>
      </c>
      <c r="F113" s="198" t="s">
        <v>325</v>
      </c>
      <c r="I113" s="195"/>
      <c r="L113" s="40"/>
      <c r="M113" s="196"/>
      <c r="N113" s="41"/>
      <c r="O113" s="41"/>
      <c r="P113" s="41"/>
      <c r="Q113" s="41"/>
      <c r="R113" s="41"/>
      <c r="S113" s="41"/>
      <c r="T113" s="69"/>
      <c r="AT113" s="23" t="s">
        <v>174</v>
      </c>
      <c r="AU113" s="23" t="s">
        <v>84</v>
      </c>
    </row>
    <row r="114" spans="2:65" s="12" customFormat="1">
      <c r="B114" s="202"/>
      <c r="D114" s="193" t="s">
        <v>258</v>
      </c>
      <c r="F114" s="204" t="s">
        <v>619</v>
      </c>
      <c r="H114" s="205">
        <v>202.5</v>
      </c>
      <c r="I114" s="206"/>
      <c r="L114" s="202"/>
      <c r="M114" s="207"/>
      <c r="N114" s="208"/>
      <c r="O114" s="208"/>
      <c r="P114" s="208"/>
      <c r="Q114" s="208"/>
      <c r="R114" s="208"/>
      <c r="S114" s="208"/>
      <c r="T114" s="209"/>
      <c r="AT114" s="210" t="s">
        <v>258</v>
      </c>
      <c r="AU114" s="210" t="s">
        <v>84</v>
      </c>
      <c r="AV114" s="12" t="s">
        <v>84</v>
      </c>
      <c r="AW114" s="12" t="s">
        <v>6</v>
      </c>
      <c r="AX114" s="12" t="s">
        <v>82</v>
      </c>
      <c r="AY114" s="210" t="s">
        <v>166</v>
      </c>
    </row>
    <row r="115" spans="2:65" s="1" customFormat="1" ht="22.5" customHeight="1">
      <c r="B115" s="180"/>
      <c r="C115" s="181" t="s">
        <v>209</v>
      </c>
      <c r="D115" s="181" t="s">
        <v>169</v>
      </c>
      <c r="E115" s="182" t="s">
        <v>328</v>
      </c>
      <c r="F115" s="183" t="s">
        <v>329</v>
      </c>
      <c r="G115" s="184" t="s">
        <v>255</v>
      </c>
      <c r="H115" s="185">
        <v>20.25</v>
      </c>
      <c r="I115" s="186"/>
      <c r="J115" s="187">
        <f>ROUND(I115*H115,2)</f>
        <v>0</v>
      </c>
      <c r="K115" s="183" t="s">
        <v>246</v>
      </c>
      <c r="L115" s="40"/>
      <c r="M115" s="188" t="s">
        <v>5</v>
      </c>
      <c r="N115" s="189" t="s">
        <v>46</v>
      </c>
      <c r="O115" s="41"/>
      <c r="P115" s="190">
        <f>O115*H115</f>
        <v>0</v>
      </c>
      <c r="Q115" s="190">
        <v>0</v>
      </c>
      <c r="R115" s="190">
        <f>Q115*H115</f>
        <v>0</v>
      </c>
      <c r="S115" s="190">
        <v>0</v>
      </c>
      <c r="T115" s="191">
        <f>S115*H115</f>
        <v>0</v>
      </c>
      <c r="AR115" s="23" t="s">
        <v>165</v>
      </c>
      <c r="AT115" s="23" t="s">
        <v>169</v>
      </c>
      <c r="AU115" s="23" t="s">
        <v>84</v>
      </c>
      <c r="AY115" s="23" t="s">
        <v>166</v>
      </c>
      <c r="BE115" s="192">
        <f>IF(N115="základní",J115,0)</f>
        <v>0</v>
      </c>
      <c r="BF115" s="192">
        <f>IF(N115="snížená",J115,0)</f>
        <v>0</v>
      </c>
      <c r="BG115" s="192">
        <f>IF(N115="zákl. přenesená",J115,0)</f>
        <v>0</v>
      </c>
      <c r="BH115" s="192">
        <f>IF(N115="sníž. přenesená",J115,0)</f>
        <v>0</v>
      </c>
      <c r="BI115" s="192">
        <f>IF(N115="nulová",J115,0)</f>
        <v>0</v>
      </c>
      <c r="BJ115" s="23" t="s">
        <v>82</v>
      </c>
      <c r="BK115" s="192">
        <f>ROUND(I115*H115,2)</f>
        <v>0</v>
      </c>
      <c r="BL115" s="23" t="s">
        <v>165</v>
      </c>
      <c r="BM115" s="23" t="s">
        <v>620</v>
      </c>
    </row>
    <row r="116" spans="2:65" s="1" customFormat="1" ht="24">
      <c r="B116" s="40"/>
      <c r="D116" s="193" t="s">
        <v>174</v>
      </c>
      <c r="F116" s="194" t="s">
        <v>331</v>
      </c>
      <c r="I116" s="195"/>
      <c r="L116" s="40"/>
      <c r="M116" s="196"/>
      <c r="N116" s="41"/>
      <c r="O116" s="41"/>
      <c r="P116" s="41"/>
      <c r="Q116" s="41"/>
      <c r="R116" s="41"/>
      <c r="S116" s="41"/>
      <c r="T116" s="69"/>
      <c r="AT116" s="23" t="s">
        <v>174</v>
      </c>
      <c r="AU116" s="23" t="s">
        <v>84</v>
      </c>
    </row>
    <row r="117" spans="2:65" s="1" customFormat="1" ht="22.5" customHeight="1">
      <c r="B117" s="180"/>
      <c r="C117" s="181" t="s">
        <v>214</v>
      </c>
      <c r="D117" s="181" t="s">
        <v>169</v>
      </c>
      <c r="E117" s="182" t="s">
        <v>333</v>
      </c>
      <c r="F117" s="183" t="s">
        <v>334</v>
      </c>
      <c r="G117" s="184" t="s">
        <v>255</v>
      </c>
      <c r="H117" s="185">
        <v>20.25</v>
      </c>
      <c r="I117" s="186"/>
      <c r="J117" s="187">
        <f>ROUND(I117*H117,2)</f>
        <v>0</v>
      </c>
      <c r="K117" s="183" t="s">
        <v>246</v>
      </c>
      <c r="L117" s="40"/>
      <c r="M117" s="188" t="s">
        <v>5</v>
      </c>
      <c r="N117" s="189" t="s">
        <v>46</v>
      </c>
      <c r="O117" s="41"/>
      <c r="P117" s="190">
        <f>O117*H117</f>
        <v>0</v>
      </c>
      <c r="Q117" s="190">
        <v>0</v>
      </c>
      <c r="R117" s="190">
        <f>Q117*H117</f>
        <v>0</v>
      </c>
      <c r="S117" s="190">
        <v>0</v>
      </c>
      <c r="T117" s="191">
        <f>S117*H117</f>
        <v>0</v>
      </c>
      <c r="AR117" s="23" t="s">
        <v>165</v>
      </c>
      <c r="AT117" s="23" t="s">
        <v>169</v>
      </c>
      <c r="AU117" s="23" t="s">
        <v>84</v>
      </c>
      <c r="AY117" s="23" t="s">
        <v>166</v>
      </c>
      <c r="BE117" s="192">
        <f>IF(N117="základní",J117,0)</f>
        <v>0</v>
      </c>
      <c r="BF117" s="192">
        <f>IF(N117="snížená",J117,0)</f>
        <v>0</v>
      </c>
      <c r="BG117" s="192">
        <f>IF(N117="zákl. přenesená",J117,0)</f>
        <v>0</v>
      </c>
      <c r="BH117" s="192">
        <f>IF(N117="sníž. přenesená",J117,0)</f>
        <v>0</v>
      </c>
      <c r="BI117" s="192">
        <f>IF(N117="nulová",J117,0)</f>
        <v>0</v>
      </c>
      <c r="BJ117" s="23" t="s">
        <v>82</v>
      </c>
      <c r="BK117" s="192">
        <f>ROUND(I117*H117,2)</f>
        <v>0</v>
      </c>
      <c r="BL117" s="23" t="s">
        <v>165</v>
      </c>
      <c r="BM117" s="23" t="s">
        <v>621</v>
      </c>
    </row>
    <row r="118" spans="2:65" s="1" customFormat="1">
      <c r="B118" s="40"/>
      <c r="D118" s="193" t="s">
        <v>174</v>
      </c>
      <c r="F118" s="194" t="s">
        <v>334</v>
      </c>
      <c r="I118" s="195"/>
      <c r="L118" s="40"/>
      <c r="M118" s="196"/>
      <c r="N118" s="41"/>
      <c r="O118" s="41"/>
      <c r="P118" s="41"/>
      <c r="Q118" s="41"/>
      <c r="R118" s="41"/>
      <c r="S118" s="41"/>
      <c r="T118" s="69"/>
      <c r="AT118" s="23" t="s">
        <v>174</v>
      </c>
      <c r="AU118" s="23" t="s">
        <v>84</v>
      </c>
    </row>
    <row r="119" spans="2:65" s="1" customFormat="1" ht="22.5" customHeight="1">
      <c r="B119" s="180"/>
      <c r="C119" s="181" t="s">
        <v>219</v>
      </c>
      <c r="D119" s="181" t="s">
        <v>169</v>
      </c>
      <c r="E119" s="182" t="s">
        <v>337</v>
      </c>
      <c r="F119" s="183" t="s">
        <v>338</v>
      </c>
      <c r="G119" s="184" t="s">
        <v>339</v>
      </c>
      <c r="H119" s="185">
        <v>40.5</v>
      </c>
      <c r="I119" s="186"/>
      <c r="J119" s="187">
        <f>ROUND(I119*H119,2)</f>
        <v>0</v>
      </c>
      <c r="K119" s="183" t="s">
        <v>246</v>
      </c>
      <c r="L119" s="40"/>
      <c r="M119" s="188" t="s">
        <v>5</v>
      </c>
      <c r="N119" s="189" t="s">
        <v>46</v>
      </c>
      <c r="O119" s="41"/>
      <c r="P119" s="190">
        <f>O119*H119</f>
        <v>0</v>
      </c>
      <c r="Q119" s="190">
        <v>0</v>
      </c>
      <c r="R119" s="190">
        <f>Q119*H119</f>
        <v>0</v>
      </c>
      <c r="S119" s="190">
        <v>0</v>
      </c>
      <c r="T119" s="191">
        <f>S119*H119</f>
        <v>0</v>
      </c>
      <c r="AR119" s="23" t="s">
        <v>165</v>
      </c>
      <c r="AT119" s="23" t="s">
        <v>169</v>
      </c>
      <c r="AU119" s="23" t="s">
        <v>84</v>
      </c>
      <c r="AY119" s="23" t="s">
        <v>166</v>
      </c>
      <c r="BE119" s="192">
        <f>IF(N119="základní",J119,0)</f>
        <v>0</v>
      </c>
      <c r="BF119" s="192">
        <f>IF(N119="snížená",J119,0)</f>
        <v>0</v>
      </c>
      <c r="BG119" s="192">
        <f>IF(N119="zákl. přenesená",J119,0)</f>
        <v>0</v>
      </c>
      <c r="BH119" s="192">
        <f>IF(N119="sníž. přenesená",J119,0)</f>
        <v>0</v>
      </c>
      <c r="BI119" s="192">
        <f>IF(N119="nulová",J119,0)</f>
        <v>0</v>
      </c>
      <c r="BJ119" s="23" t="s">
        <v>82</v>
      </c>
      <c r="BK119" s="192">
        <f>ROUND(I119*H119,2)</f>
        <v>0</v>
      </c>
      <c r="BL119" s="23" t="s">
        <v>165</v>
      </c>
      <c r="BM119" s="23" t="s">
        <v>622</v>
      </c>
    </row>
    <row r="120" spans="2:65" s="1" customFormat="1">
      <c r="B120" s="40"/>
      <c r="D120" s="197" t="s">
        <v>174</v>
      </c>
      <c r="F120" s="198" t="s">
        <v>341</v>
      </c>
      <c r="I120" s="195"/>
      <c r="L120" s="40"/>
      <c r="M120" s="196"/>
      <c r="N120" s="41"/>
      <c r="O120" s="41"/>
      <c r="P120" s="41"/>
      <c r="Q120" s="41"/>
      <c r="R120" s="41"/>
      <c r="S120" s="41"/>
      <c r="T120" s="69"/>
      <c r="AT120" s="23" t="s">
        <v>174</v>
      </c>
      <c r="AU120" s="23" t="s">
        <v>84</v>
      </c>
    </row>
    <row r="121" spans="2:65" s="12" customFormat="1">
      <c r="B121" s="202"/>
      <c r="D121" s="193" t="s">
        <v>258</v>
      </c>
      <c r="F121" s="204" t="s">
        <v>623</v>
      </c>
      <c r="H121" s="205">
        <v>40.5</v>
      </c>
      <c r="I121" s="206"/>
      <c r="L121" s="202"/>
      <c r="M121" s="207"/>
      <c r="N121" s="208"/>
      <c r="O121" s="208"/>
      <c r="P121" s="208"/>
      <c r="Q121" s="208"/>
      <c r="R121" s="208"/>
      <c r="S121" s="208"/>
      <c r="T121" s="209"/>
      <c r="AT121" s="210" t="s">
        <v>258</v>
      </c>
      <c r="AU121" s="210" t="s">
        <v>84</v>
      </c>
      <c r="AV121" s="12" t="s">
        <v>84</v>
      </c>
      <c r="AW121" s="12" t="s">
        <v>6</v>
      </c>
      <c r="AX121" s="12" t="s">
        <v>82</v>
      </c>
      <c r="AY121" s="210" t="s">
        <v>166</v>
      </c>
    </row>
    <row r="122" spans="2:65" s="1" customFormat="1" ht="22.5" customHeight="1">
      <c r="B122" s="180"/>
      <c r="C122" s="181" t="s">
        <v>224</v>
      </c>
      <c r="D122" s="181" t="s">
        <v>169</v>
      </c>
      <c r="E122" s="182" t="s">
        <v>344</v>
      </c>
      <c r="F122" s="183" t="s">
        <v>345</v>
      </c>
      <c r="G122" s="184" t="s">
        <v>255</v>
      </c>
      <c r="H122" s="185">
        <v>42.825000000000003</v>
      </c>
      <c r="I122" s="186"/>
      <c r="J122" s="187">
        <f>ROUND(I122*H122,2)</f>
        <v>0</v>
      </c>
      <c r="K122" s="183" t="s">
        <v>246</v>
      </c>
      <c r="L122" s="40"/>
      <c r="M122" s="188" t="s">
        <v>5</v>
      </c>
      <c r="N122" s="189" t="s">
        <v>46</v>
      </c>
      <c r="O122" s="41"/>
      <c r="P122" s="190">
        <f>O122*H122</f>
        <v>0</v>
      </c>
      <c r="Q122" s="190">
        <v>0</v>
      </c>
      <c r="R122" s="190">
        <f>Q122*H122</f>
        <v>0</v>
      </c>
      <c r="S122" s="190">
        <v>0</v>
      </c>
      <c r="T122" s="191">
        <f>S122*H122</f>
        <v>0</v>
      </c>
      <c r="AR122" s="23" t="s">
        <v>165</v>
      </c>
      <c r="AT122" s="23" t="s">
        <v>169</v>
      </c>
      <c r="AU122" s="23" t="s">
        <v>84</v>
      </c>
      <c r="AY122" s="23" t="s">
        <v>166</v>
      </c>
      <c r="BE122" s="192">
        <f>IF(N122="základní",J122,0)</f>
        <v>0</v>
      </c>
      <c r="BF122" s="192">
        <f>IF(N122="snížená",J122,0)</f>
        <v>0</v>
      </c>
      <c r="BG122" s="192">
        <f>IF(N122="zákl. přenesená",J122,0)</f>
        <v>0</v>
      </c>
      <c r="BH122" s="192">
        <f>IF(N122="sníž. přenesená",J122,0)</f>
        <v>0</v>
      </c>
      <c r="BI122" s="192">
        <f>IF(N122="nulová",J122,0)</f>
        <v>0</v>
      </c>
      <c r="BJ122" s="23" t="s">
        <v>82</v>
      </c>
      <c r="BK122" s="192">
        <f>ROUND(I122*H122,2)</f>
        <v>0</v>
      </c>
      <c r="BL122" s="23" t="s">
        <v>165</v>
      </c>
      <c r="BM122" s="23" t="s">
        <v>624</v>
      </c>
    </row>
    <row r="123" spans="2:65" s="1" customFormat="1" ht="24">
      <c r="B123" s="40"/>
      <c r="D123" s="197" t="s">
        <v>174</v>
      </c>
      <c r="F123" s="198" t="s">
        <v>347</v>
      </c>
      <c r="I123" s="195"/>
      <c r="L123" s="40"/>
      <c r="M123" s="196"/>
      <c r="N123" s="41"/>
      <c r="O123" s="41"/>
      <c r="P123" s="41"/>
      <c r="Q123" s="41"/>
      <c r="R123" s="41"/>
      <c r="S123" s="41"/>
      <c r="T123" s="69"/>
      <c r="AT123" s="23" t="s">
        <v>174</v>
      </c>
      <c r="AU123" s="23" t="s">
        <v>84</v>
      </c>
    </row>
    <row r="124" spans="2:65" s="12" customFormat="1">
      <c r="B124" s="202"/>
      <c r="D124" s="193" t="s">
        <v>258</v>
      </c>
      <c r="E124" s="203" t="s">
        <v>5</v>
      </c>
      <c r="F124" s="204" t="s">
        <v>625</v>
      </c>
      <c r="H124" s="205">
        <v>42.825000000000003</v>
      </c>
      <c r="I124" s="206"/>
      <c r="L124" s="202"/>
      <c r="M124" s="207"/>
      <c r="N124" s="208"/>
      <c r="O124" s="208"/>
      <c r="P124" s="208"/>
      <c r="Q124" s="208"/>
      <c r="R124" s="208"/>
      <c r="S124" s="208"/>
      <c r="T124" s="209"/>
      <c r="AT124" s="210" t="s">
        <v>258</v>
      </c>
      <c r="AU124" s="210" t="s">
        <v>84</v>
      </c>
      <c r="AV124" s="12" t="s">
        <v>84</v>
      </c>
      <c r="AW124" s="12" t="s">
        <v>38</v>
      </c>
      <c r="AX124" s="12" t="s">
        <v>82</v>
      </c>
      <c r="AY124" s="210" t="s">
        <v>166</v>
      </c>
    </row>
    <row r="125" spans="2:65" s="1" customFormat="1" ht="22.5" customHeight="1">
      <c r="B125" s="180"/>
      <c r="C125" s="181" t="s">
        <v>303</v>
      </c>
      <c r="D125" s="181" t="s">
        <v>169</v>
      </c>
      <c r="E125" s="182" t="s">
        <v>349</v>
      </c>
      <c r="F125" s="183" t="s">
        <v>350</v>
      </c>
      <c r="G125" s="184" t="s">
        <v>255</v>
      </c>
      <c r="H125" s="185">
        <v>16.2</v>
      </c>
      <c r="I125" s="186"/>
      <c r="J125" s="187">
        <f>ROUND(I125*H125,2)</f>
        <v>0</v>
      </c>
      <c r="K125" s="183" t="s">
        <v>246</v>
      </c>
      <c r="L125" s="40"/>
      <c r="M125" s="188" t="s">
        <v>5</v>
      </c>
      <c r="N125" s="189" t="s">
        <v>46</v>
      </c>
      <c r="O125" s="41"/>
      <c r="P125" s="190">
        <f>O125*H125</f>
        <v>0</v>
      </c>
      <c r="Q125" s="190">
        <v>0</v>
      </c>
      <c r="R125" s="190">
        <f>Q125*H125</f>
        <v>0</v>
      </c>
      <c r="S125" s="190">
        <v>0</v>
      </c>
      <c r="T125" s="191">
        <f>S125*H125</f>
        <v>0</v>
      </c>
      <c r="AR125" s="23" t="s">
        <v>165</v>
      </c>
      <c r="AT125" s="23" t="s">
        <v>169</v>
      </c>
      <c r="AU125" s="23" t="s">
        <v>84</v>
      </c>
      <c r="AY125" s="23" t="s">
        <v>166</v>
      </c>
      <c r="BE125" s="192">
        <f>IF(N125="základní",J125,0)</f>
        <v>0</v>
      </c>
      <c r="BF125" s="192">
        <f>IF(N125="snížená",J125,0)</f>
        <v>0</v>
      </c>
      <c r="BG125" s="192">
        <f>IF(N125="zákl. přenesená",J125,0)</f>
        <v>0</v>
      </c>
      <c r="BH125" s="192">
        <f>IF(N125="sníž. přenesená",J125,0)</f>
        <v>0</v>
      </c>
      <c r="BI125" s="192">
        <f>IF(N125="nulová",J125,0)</f>
        <v>0</v>
      </c>
      <c r="BJ125" s="23" t="s">
        <v>82</v>
      </c>
      <c r="BK125" s="192">
        <f>ROUND(I125*H125,2)</f>
        <v>0</v>
      </c>
      <c r="BL125" s="23" t="s">
        <v>165</v>
      </c>
      <c r="BM125" s="23" t="s">
        <v>626</v>
      </c>
    </row>
    <row r="126" spans="2:65" s="1" customFormat="1" ht="36">
      <c r="B126" s="40"/>
      <c r="D126" s="197" t="s">
        <v>174</v>
      </c>
      <c r="F126" s="198" t="s">
        <v>352</v>
      </c>
      <c r="I126" s="195"/>
      <c r="L126" s="40"/>
      <c r="M126" s="196"/>
      <c r="N126" s="41"/>
      <c r="O126" s="41"/>
      <c r="P126" s="41"/>
      <c r="Q126" s="41"/>
      <c r="R126" s="41"/>
      <c r="S126" s="41"/>
      <c r="T126" s="69"/>
      <c r="AT126" s="23" t="s">
        <v>174</v>
      </c>
      <c r="AU126" s="23" t="s">
        <v>84</v>
      </c>
    </row>
    <row r="127" spans="2:65" s="12" customFormat="1">
      <c r="B127" s="202"/>
      <c r="D127" s="193" t="s">
        <v>258</v>
      </c>
      <c r="E127" s="203" t="s">
        <v>5</v>
      </c>
      <c r="F127" s="204" t="s">
        <v>627</v>
      </c>
      <c r="H127" s="205">
        <v>16.2</v>
      </c>
      <c r="I127" s="206"/>
      <c r="L127" s="202"/>
      <c r="M127" s="207"/>
      <c r="N127" s="208"/>
      <c r="O127" s="208"/>
      <c r="P127" s="208"/>
      <c r="Q127" s="208"/>
      <c r="R127" s="208"/>
      <c r="S127" s="208"/>
      <c r="T127" s="209"/>
      <c r="AT127" s="210" t="s">
        <v>258</v>
      </c>
      <c r="AU127" s="210" t="s">
        <v>84</v>
      </c>
      <c r="AV127" s="12" t="s">
        <v>84</v>
      </c>
      <c r="AW127" s="12" t="s">
        <v>38</v>
      </c>
      <c r="AX127" s="12" t="s">
        <v>82</v>
      </c>
      <c r="AY127" s="210" t="s">
        <v>166</v>
      </c>
    </row>
    <row r="128" spans="2:65" s="1" customFormat="1" ht="22.5" customHeight="1">
      <c r="B128" s="180"/>
      <c r="C128" s="213" t="s">
        <v>309</v>
      </c>
      <c r="D128" s="213" t="s">
        <v>355</v>
      </c>
      <c r="E128" s="214" t="s">
        <v>356</v>
      </c>
      <c r="F128" s="215" t="s">
        <v>357</v>
      </c>
      <c r="G128" s="216" t="s">
        <v>339</v>
      </c>
      <c r="H128" s="217">
        <v>30.78</v>
      </c>
      <c r="I128" s="218"/>
      <c r="J128" s="219">
        <f>ROUND(I128*H128,2)</f>
        <v>0</v>
      </c>
      <c r="K128" s="215" t="s">
        <v>246</v>
      </c>
      <c r="L128" s="220"/>
      <c r="M128" s="221" t="s">
        <v>5</v>
      </c>
      <c r="N128" s="222" t="s">
        <v>46</v>
      </c>
      <c r="O128" s="41"/>
      <c r="P128" s="190">
        <f>O128*H128</f>
        <v>0</v>
      </c>
      <c r="Q128" s="190">
        <v>1</v>
      </c>
      <c r="R128" s="190">
        <f>Q128*H128</f>
        <v>30.78</v>
      </c>
      <c r="S128" s="190">
        <v>0</v>
      </c>
      <c r="T128" s="191">
        <f>S128*H128</f>
        <v>0</v>
      </c>
      <c r="AR128" s="23" t="s">
        <v>204</v>
      </c>
      <c r="AT128" s="23" t="s">
        <v>355</v>
      </c>
      <c r="AU128" s="23" t="s">
        <v>84</v>
      </c>
      <c r="AY128" s="23" t="s">
        <v>166</v>
      </c>
      <c r="BE128" s="192">
        <f>IF(N128="základní",J128,0)</f>
        <v>0</v>
      </c>
      <c r="BF128" s="192">
        <f>IF(N128="snížená",J128,0)</f>
        <v>0</v>
      </c>
      <c r="BG128" s="192">
        <f>IF(N128="zákl. přenesená",J128,0)</f>
        <v>0</v>
      </c>
      <c r="BH128" s="192">
        <f>IF(N128="sníž. přenesená",J128,0)</f>
        <v>0</v>
      </c>
      <c r="BI128" s="192">
        <f>IF(N128="nulová",J128,0)</f>
        <v>0</v>
      </c>
      <c r="BJ128" s="23" t="s">
        <v>82</v>
      </c>
      <c r="BK128" s="192">
        <f>ROUND(I128*H128,2)</f>
        <v>0</v>
      </c>
      <c r="BL128" s="23" t="s">
        <v>165</v>
      </c>
      <c r="BM128" s="23" t="s">
        <v>628</v>
      </c>
    </row>
    <row r="129" spans="2:65" s="1" customFormat="1">
      <c r="B129" s="40"/>
      <c r="D129" s="197" t="s">
        <v>174</v>
      </c>
      <c r="F129" s="198" t="s">
        <v>357</v>
      </c>
      <c r="I129" s="195"/>
      <c r="L129" s="40"/>
      <c r="M129" s="196"/>
      <c r="N129" s="41"/>
      <c r="O129" s="41"/>
      <c r="P129" s="41"/>
      <c r="Q129" s="41"/>
      <c r="R129" s="41"/>
      <c r="S129" s="41"/>
      <c r="T129" s="69"/>
      <c r="AT129" s="23" t="s">
        <v>174</v>
      </c>
      <c r="AU129" s="23" t="s">
        <v>84</v>
      </c>
    </row>
    <row r="130" spans="2:65" s="12" customFormat="1">
      <c r="B130" s="202"/>
      <c r="D130" s="197" t="s">
        <v>258</v>
      </c>
      <c r="F130" s="211" t="s">
        <v>629</v>
      </c>
      <c r="H130" s="212">
        <v>30.78</v>
      </c>
      <c r="I130" s="206"/>
      <c r="L130" s="202"/>
      <c r="M130" s="207"/>
      <c r="N130" s="208"/>
      <c r="O130" s="208"/>
      <c r="P130" s="208"/>
      <c r="Q130" s="208"/>
      <c r="R130" s="208"/>
      <c r="S130" s="208"/>
      <c r="T130" s="209"/>
      <c r="AT130" s="210" t="s">
        <v>258</v>
      </c>
      <c r="AU130" s="210" t="s">
        <v>84</v>
      </c>
      <c r="AV130" s="12" t="s">
        <v>84</v>
      </c>
      <c r="AW130" s="12" t="s">
        <v>6</v>
      </c>
      <c r="AX130" s="12" t="s">
        <v>82</v>
      </c>
      <c r="AY130" s="210" t="s">
        <v>166</v>
      </c>
    </row>
    <row r="131" spans="2:65" s="11" customFormat="1" ht="29.85" customHeight="1">
      <c r="B131" s="166"/>
      <c r="D131" s="177" t="s">
        <v>74</v>
      </c>
      <c r="E131" s="178" t="s">
        <v>165</v>
      </c>
      <c r="F131" s="178" t="s">
        <v>360</v>
      </c>
      <c r="I131" s="169"/>
      <c r="J131" s="179">
        <f>BK131</f>
        <v>0</v>
      </c>
      <c r="L131" s="166"/>
      <c r="M131" s="171"/>
      <c r="N131" s="172"/>
      <c r="O131" s="172"/>
      <c r="P131" s="173">
        <f>SUM(P132:P143)</f>
        <v>0</v>
      </c>
      <c r="Q131" s="172"/>
      <c r="R131" s="173">
        <f>SUM(R132:R143)</f>
        <v>7.7141700000000002</v>
      </c>
      <c r="S131" s="172"/>
      <c r="T131" s="174">
        <f>SUM(T132:T143)</f>
        <v>0</v>
      </c>
      <c r="AR131" s="167" t="s">
        <v>82</v>
      </c>
      <c r="AT131" s="175" t="s">
        <v>74</v>
      </c>
      <c r="AU131" s="175" t="s">
        <v>82</v>
      </c>
      <c r="AY131" s="167" t="s">
        <v>166</v>
      </c>
      <c r="BK131" s="176">
        <f>SUM(BK132:BK143)</f>
        <v>0</v>
      </c>
    </row>
    <row r="132" spans="2:65" s="1" customFormat="1" ht="22.5" customHeight="1">
      <c r="B132" s="180"/>
      <c r="C132" s="181" t="s">
        <v>11</v>
      </c>
      <c r="D132" s="181" t="s">
        <v>169</v>
      </c>
      <c r="E132" s="182" t="s">
        <v>362</v>
      </c>
      <c r="F132" s="183" t="s">
        <v>363</v>
      </c>
      <c r="G132" s="184" t="s">
        <v>255</v>
      </c>
      <c r="H132" s="185">
        <v>4.05</v>
      </c>
      <c r="I132" s="186"/>
      <c r="J132" s="187">
        <f>ROUND(I132*H132,2)</f>
        <v>0</v>
      </c>
      <c r="K132" s="183" t="s">
        <v>246</v>
      </c>
      <c r="L132" s="40"/>
      <c r="M132" s="188" t="s">
        <v>5</v>
      </c>
      <c r="N132" s="189" t="s">
        <v>46</v>
      </c>
      <c r="O132" s="41"/>
      <c r="P132" s="190">
        <f>O132*H132</f>
        <v>0</v>
      </c>
      <c r="Q132" s="190">
        <v>0</v>
      </c>
      <c r="R132" s="190">
        <f>Q132*H132</f>
        <v>0</v>
      </c>
      <c r="S132" s="190">
        <v>0</v>
      </c>
      <c r="T132" s="191">
        <f>S132*H132</f>
        <v>0</v>
      </c>
      <c r="AR132" s="23" t="s">
        <v>165</v>
      </c>
      <c r="AT132" s="23" t="s">
        <v>169</v>
      </c>
      <c r="AU132" s="23" t="s">
        <v>84</v>
      </c>
      <c r="AY132" s="23" t="s">
        <v>166</v>
      </c>
      <c r="BE132" s="192">
        <f>IF(N132="základní",J132,0)</f>
        <v>0</v>
      </c>
      <c r="BF132" s="192">
        <f>IF(N132="snížená",J132,0)</f>
        <v>0</v>
      </c>
      <c r="BG132" s="192">
        <f>IF(N132="zákl. přenesená",J132,0)</f>
        <v>0</v>
      </c>
      <c r="BH132" s="192">
        <f>IF(N132="sníž. přenesená",J132,0)</f>
        <v>0</v>
      </c>
      <c r="BI132" s="192">
        <f>IF(N132="nulová",J132,0)</f>
        <v>0</v>
      </c>
      <c r="BJ132" s="23" t="s">
        <v>82</v>
      </c>
      <c r="BK132" s="192">
        <f>ROUND(I132*H132,2)</f>
        <v>0</v>
      </c>
      <c r="BL132" s="23" t="s">
        <v>165</v>
      </c>
      <c r="BM132" s="23" t="s">
        <v>630</v>
      </c>
    </row>
    <row r="133" spans="2:65" s="1" customFormat="1" ht="24">
      <c r="B133" s="40"/>
      <c r="D133" s="197" t="s">
        <v>174</v>
      </c>
      <c r="F133" s="198" t="s">
        <v>365</v>
      </c>
      <c r="I133" s="195"/>
      <c r="L133" s="40"/>
      <c r="M133" s="196"/>
      <c r="N133" s="41"/>
      <c r="O133" s="41"/>
      <c r="P133" s="41"/>
      <c r="Q133" s="41"/>
      <c r="R133" s="41"/>
      <c r="S133" s="41"/>
      <c r="T133" s="69"/>
      <c r="AT133" s="23" t="s">
        <v>174</v>
      </c>
      <c r="AU133" s="23" t="s">
        <v>84</v>
      </c>
    </row>
    <row r="134" spans="2:65" s="12" customFormat="1">
      <c r="B134" s="202"/>
      <c r="D134" s="193" t="s">
        <v>258</v>
      </c>
      <c r="E134" s="203" t="s">
        <v>5</v>
      </c>
      <c r="F134" s="204" t="s">
        <v>631</v>
      </c>
      <c r="H134" s="205">
        <v>4.05</v>
      </c>
      <c r="I134" s="206"/>
      <c r="L134" s="202"/>
      <c r="M134" s="207"/>
      <c r="N134" s="208"/>
      <c r="O134" s="208"/>
      <c r="P134" s="208"/>
      <c r="Q134" s="208"/>
      <c r="R134" s="208"/>
      <c r="S134" s="208"/>
      <c r="T134" s="209"/>
      <c r="AT134" s="210" t="s">
        <v>258</v>
      </c>
      <c r="AU134" s="210" t="s">
        <v>84</v>
      </c>
      <c r="AV134" s="12" t="s">
        <v>84</v>
      </c>
      <c r="AW134" s="12" t="s">
        <v>38</v>
      </c>
      <c r="AX134" s="12" t="s">
        <v>82</v>
      </c>
      <c r="AY134" s="210" t="s">
        <v>166</v>
      </c>
    </row>
    <row r="135" spans="2:65" s="1" customFormat="1" ht="22.5" customHeight="1">
      <c r="B135" s="180"/>
      <c r="C135" s="213" t="s">
        <v>321</v>
      </c>
      <c r="D135" s="213" t="s">
        <v>355</v>
      </c>
      <c r="E135" s="214" t="s">
        <v>356</v>
      </c>
      <c r="F135" s="215" t="s">
        <v>357</v>
      </c>
      <c r="G135" s="216" t="s">
        <v>339</v>
      </c>
      <c r="H135" s="217">
        <v>7.6950000000000003</v>
      </c>
      <c r="I135" s="218"/>
      <c r="J135" s="219">
        <f>ROUND(I135*H135,2)</f>
        <v>0</v>
      </c>
      <c r="K135" s="215" t="s">
        <v>246</v>
      </c>
      <c r="L135" s="220"/>
      <c r="M135" s="221" t="s">
        <v>5</v>
      </c>
      <c r="N135" s="222" t="s">
        <v>46</v>
      </c>
      <c r="O135" s="41"/>
      <c r="P135" s="190">
        <f>O135*H135</f>
        <v>0</v>
      </c>
      <c r="Q135" s="190">
        <v>1</v>
      </c>
      <c r="R135" s="190">
        <f>Q135*H135</f>
        <v>7.6950000000000003</v>
      </c>
      <c r="S135" s="190">
        <v>0</v>
      </c>
      <c r="T135" s="191">
        <f>S135*H135</f>
        <v>0</v>
      </c>
      <c r="AR135" s="23" t="s">
        <v>204</v>
      </c>
      <c r="AT135" s="23" t="s">
        <v>355</v>
      </c>
      <c r="AU135" s="23" t="s">
        <v>84</v>
      </c>
      <c r="AY135" s="23" t="s">
        <v>166</v>
      </c>
      <c r="BE135" s="192">
        <f>IF(N135="základní",J135,0)</f>
        <v>0</v>
      </c>
      <c r="BF135" s="192">
        <f>IF(N135="snížená",J135,0)</f>
        <v>0</v>
      </c>
      <c r="BG135" s="192">
        <f>IF(N135="zákl. přenesená",J135,0)</f>
        <v>0</v>
      </c>
      <c r="BH135" s="192">
        <f>IF(N135="sníž. přenesená",J135,0)</f>
        <v>0</v>
      </c>
      <c r="BI135" s="192">
        <f>IF(N135="nulová",J135,0)</f>
        <v>0</v>
      </c>
      <c r="BJ135" s="23" t="s">
        <v>82</v>
      </c>
      <c r="BK135" s="192">
        <f>ROUND(I135*H135,2)</f>
        <v>0</v>
      </c>
      <c r="BL135" s="23" t="s">
        <v>165</v>
      </c>
      <c r="BM135" s="23" t="s">
        <v>632</v>
      </c>
    </row>
    <row r="136" spans="2:65" s="1" customFormat="1">
      <c r="B136" s="40"/>
      <c r="D136" s="197" t="s">
        <v>174</v>
      </c>
      <c r="F136" s="198" t="s">
        <v>357</v>
      </c>
      <c r="I136" s="195"/>
      <c r="L136" s="40"/>
      <c r="M136" s="196"/>
      <c r="N136" s="41"/>
      <c r="O136" s="41"/>
      <c r="P136" s="41"/>
      <c r="Q136" s="41"/>
      <c r="R136" s="41"/>
      <c r="S136" s="41"/>
      <c r="T136" s="69"/>
      <c r="AT136" s="23" t="s">
        <v>174</v>
      </c>
      <c r="AU136" s="23" t="s">
        <v>84</v>
      </c>
    </row>
    <row r="137" spans="2:65" s="12" customFormat="1">
      <c r="B137" s="202"/>
      <c r="D137" s="193" t="s">
        <v>258</v>
      </c>
      <c r="F137" s="204" t="s">
        <v>633</v>
      </c>
      <c r="H137" s="205">
        <v>7.6950000000000003</v>
      </c>
      <c r="I137" s="206"/>
      <c r="L137" s="202"/>
      <c r="M137" s="207"/>
      <c r="N137" s="208"/>
      <c r="O137" s="208"/>
      <c r="P137" s="208"/>
      <c r="Q137" s="208"/>
      <c r="R137" s="208"/>
      <c r="S137" s="208"/>
      <c r="T137" s="209"/>
      <c r="AT137" s="210" t="s">
        <v>258</v>
      </c>
      <c r="AU137" s="210" t="s">
        <v>84</v>
      </c>
      <c r="AV137" s="12" t="s">
        <v>84</v>
      </c>
      <c r="AW137" s="12" t="s">
        <v>6</v>
      </c>
      <c r="AX137" s="12" t="s">
        <v>82</v>
      </c>
      <c r="AY137" s="210" t="s">
        <v>166</v>
      </c>
    </row>
    <row r="138" spans="2:65" s="1" customFormat="1" ht="22.5" customHeight="1">
      <c r="B138" s="180"/>
      <c r="C138" s="181" t="s">
        <v>327</v>
      </c>
      <c r="D138" s="181" t="s">
        <v>169</v>
      </c>
      <c r="E138" s="182" t="s">
        <v>634</v>
      </c>
      <c r="F138" s="183" t="s">
        <v>635</v>
      </c>
      <c r="G138" s="184" t="s">
        <v>255</v>
      </c>
      <c r="H138" s="185">
        <v>0.375</v>
      </c>
      <c r="I138" s="186"/>
      <c r="J138" s="187">
        <f>ROUND(I138*H138,2)</f>
        <v>0</v>
      </c>
      <c r="K138" s="183" t="s">
        <v>246</v>
      </c>
      <c r="L138" s="40"/>
      <c r="M138" s="188" t="s">
        <v>5</v>
      </c>
      <c r="N138" s="189" t="s">
        <v>46</v>
      </c>
      <c r="O138" s="41"/>
      <c r="P138" s="190">
        <f>O138*H138</f>
        <v>0</v>
      </c>
      <c r="Q138" s="190">
        <v>0</v>
      </c>
      <c r="R138" s="190">
        <f>Q138*H138</f>
        <v>0</v>
      </c>
      <c r="S138" s="190">
        <v>0</v>
      </c>
      <c r="T138" s="191">
        <f>S138*H138</f>
        <v>0</v>
      </c>
      <c r="AR138" s="23" t="s">
        <v>165</v>
      </c>
      <c r="AT138" s="23" t="s">
        <v>169</v>
      </c>
      <c r="AU138" s="23" t="s">
        <v>84</v>
      </c>
      <c r="AY138" s="23" t="s">
        <v>166</v>
      </c>
      <c r="BE138" s="192">
        <f>IF(N138="základní",J138,0)</f>
        <v>0</v>
      </c>
      <c r="BF138" s="192">
        <f>IF(N138="snížená",J138,0)</f>
        <v>0</v>
      </c>
      <c r="BG138" s="192">
        <f>IF(N138="zákl. přenesená",J138,0)</f>
        <v>0</v>
      </c>
      <c r="BH138" s="192">
        <f>IF(N138="sníž. přenesená",J138,0)</f>
        <v>0</v>
      </c>
      <c r="BI138" s="192">
        <f>IF(N138="nulová",J138,0)</f>
        <v>0</v>
      </c>
      <c r="BJ138" s="23" t="s">
        <v>82</v>
      </c>
      <c r="BK138" s="192">
        <f>ROUND(I138*H138,2)</f>
        <v>0</v>
      </c>
      <c r="BL138" s="23" t="s">
        <v>165</v>
      </c>
      <c r="BM138" s="23" t="s">
        <v>636</v>
      </c>
    </row>
    <row r="139" spans="2:65" s="1" customFormat="1" ht="24">
      <c r="B139" s="40"/>
      <c r="D139" s="197" t="s">
        <v>174</v>
      </c>
      <c r="F139" s="198" t="s">
        <v>637</v>
      </c>
      <c r="I139" s="195"/>
      <c r="L139" s="40"/>
      <c r="M139" s="196"/>
      <c r="N139" s="41"/>
      <c r="O139" s="41"/>
      <c r="P139" s="41"/>
      <c r="Q139" s="41"/>
      <c r="R139" s="41"/>
      <c r="S139" s="41"/>
      <c r="T139" s="69"/>
      <c r="AT139" s="23" t="s">
        <v>174</v>
      </c>
      <c r="AU139" s="23" t="s">
        <v>84</v>
      </c>
    </row>
    <row r="140" spans="2:65" s="12" customFormat="1">
      <c r="B140" s="202"/>
      <c r="D140" s="193" t="s">
        <v>258</v>
      </c>
      <c r="E140" s="203" t="s">
        <v>5</v>
      </c>
      <c r="F140" s="204" t="s">
        <v>638</v>
      </c>
      <c r="H140" s="205">
        <v>0.375</v>
      </c>
      <c r="I140" s="206"/>
      <c r="L140" s="202"/>
      <c r="M140" s="207"/>
      <c r="N140" s="208"/>
      <c r="O140" s="208"/>
      <c r="P140" s="208"/>
      <c r="Q140" s="208"/>
      <c r="R140" s="208"/>
      <c r="S140" s="208"/>
      <c r="T140" s="209"/>
      <c r="AT140" s="210" t="s">
        <v>258</v>
      </c>
      <c r="AU140" s="210" t="s">
        <v>84</v>
      </c>
      <c r="AV140" s="12" t="s">
        <v>84</v>
      </c>
      <c r="AW140" s="12" t="s">
        <v>38</v>
      </c>
      <c r="AX140" s="12" t="s">
        <v>82</v>
      </c>
      <c r="AY140" s="210" t="s">
        <v>166</v>
      </c>
    </row>
    <row r="141" spans="2:65" s="1" customFormat="1" ht="22.5" customHeight="1">
      <c r="B141" s="180"/>
      <c r="C141" s="181" t="s">
        <v>332</v>
      </c>
      <c r="D141" s="181" t="s">
        <v>169</v>
      </c>
      <c r="E141" s="182" t="s">
        <v>639</v>
      </c>
      <c r="F141" s="183" t="s">
        <v>640</v>
      </c>
      <c r="G141" s="184" t="s">
        <v>641</v>
      </c>
      <c r="H141" s="185">
        <v>3</v>
      </c>
      <c r="I141" s="186"/>
      <c r="J141" s="187">
        <f>ROUND(I141*H141,2)</f>
        <v>0</v>
      </c>
      <c r="K141" s="183" t="s">
        <v>246</v>
      </c>
      <c r="L141" s="40"/>
      <c r="M141" s="188" t="s">
        <v>5</v>
      </c>
      <c r="N141" s="189" t="s">
        <v>46</v>
      </c>
      <c r="O141" s="41"/>
      <c r="P141" s="190">
        <f>O141*H141</f>
        <v>0</v>
      </c>
      <c r="Q141" s="190">
        <v>6.3899999999999998E-3</v>
      </c>
      <c r="R141" s="190">
        <f>Q141*H141</f>
        <v>1.917E-2</v>
      </c>
      <c r="S141" s="190">
        <v>0</v>
      </c>
      <c r="T141" s="191">
        <f>S141*H141</f>
        <v>0</v>
      </c>
      <c r="AR141" s="23" t="s">
        <v>165</v>
      </c>
      <c r="AT141" s="23" t="s">
        <v>169</v>
      </c>
      <c r="AU141" s="23" t="s">
        <v>84</v>
      </c>
      <c r="AY141" s="23" t="s">
        <v>166</v>
      </c>
      <c r="BE141" s="192">
        <f>IF(N141="základní",J141,0)</f>
        <v>0</v>
      </c>
      <c r="BF141" s="192">
        <f>IF(N141="snížená",J141,0)</f>
        <v>0</v>
      </c>
      <c r="BG141" s="192">
        <f>IF(N141="zákl. přenesená",J141,0)</f>
        <v>0</v>
      </c>
      <c r="BH141" s="192">
        <f>IF(N141="sníž. přenesená",J141,0)</f>
        <v>0</v>
      </c>
      <c r="BI141" s="192">
        <f>IF(N141="nulová",J141,0)</f>
        <v>0</v>
      </c>
      <c r="BJ141" s="23" t="s">
        <v>82</v>
      </c>
      <c r="BK141" s="192">
        <f>ROUND(I141*H141,2)</f>
        <v>0</v>
      </c>
      <c r="BL141" s="23" t="s">
        <v>165</v>
      </c>
      <c r="BM141" s="23" t="s">
        <v>642</v>
      </c>
    </row>
    <row r="142" spans="2:65" s="1" customFormat="1">
      <c r="B142" s="40"/>
      <c r="D142" s="197" t="s">
        <v>174</v>
      </c>
      <c r="F142" s="198" t="s">
        <v>643</v>
      </c>
      <c r="I142" s="195"/>
      <c r="L142" s="40"/>
      <c r="M142" s="196"/>
      <c r="N142" s="41"/>
      <c r="O142" s="41"/>
      <c r="P142" s="41"/>
      <c r="Q142" s="41"/>
      <c r="R142" s="41"/>
      <c r="S142" s="41"/>
      <c r="T142" s="69"/>
      <c r="AT142" s="23" t="s">
        <v>174</v>
      </c>
      <c r="AU142" s="23" t="s">
        <v>84</v>
      </c>
    </row>
    <row r="143" spans="2:65" s="12" customFormat="1">
      <c r="B143" s="202"/>
      <c r="D143" s="197" t="s">
        <v>258</v>
      </c>
      <c r="E143" s="210" t="s">
        <v>5</v>
      </c>
      <c r="F143" s="211" t="s">
        <v>644</v>
      </c>
      <c r="H143" s="212">
        <v>3</v>
      </c>
      <c r="I143" s="206"/>
      <c r="L143" s="202"/>
      <c r="M143" s="207"/>
      <c r="N143" s="208"/>
      <c r="O143" s="208"/>
      <c r="P143" s="208"/>
      <c r="Q143" s="208"/>
      <c r="R143" s="208"/>
      <c r="S143" s="208"/>
      <c r="T143" s="209"/>
      <c r="AT143" s="210" t="s">
        <v>258</v>
      </c>
      <c r="AU143" s="210" t="s">
        <v>84</v>
      </c>
      <c r="AV143" s="12" t="s">
        <v>84</v>
      </c>
      <c r="AW143" s="12" t="s">
        <v>38</v>
      </c>
      <c r="AX143" s="12" t="s">
        <v>82</v>
      </c>
      <c r="AY143" s="210" t="s">
        <v>166</v>
      </c>
    </row>
    <row r="144" spans="2:65" s="11" customFormat="1" ht="29.85" customHeight="1">
      <c r="B144" s="166"/>
      <c r="D144" s="177" t="s">
        <v>74</v>
      </c>
      <c r="E144" s="178" t="s">
        <v>204</v>
      </c>
      <c r="F144" s="178" t="s">
        <v>367</v>
      </c>
      <c r="I144" s="169"/>
      <c r="J144" s="179">
        <f>BK144</f>
        <v>0</v>
      </c>
      <c r="L144" s="166"/>
      <c r="M144" s="171"/>
      <c r="N144" s="172"/>
      <c r="O144" s="172"/>
      <c r="P144" s="173">
        <f>SUM(P145:P223)</f>
        <v>0</v>
      </c>
      <c r="Q144" s="172"/>
      <c r="R144" s="173">
        <f>SUM(R145:R223)</f>
        <v>1.2029815000000001</v>
      </c>
      <c r="S144" s="172"/>
      <c r="T144" s="174">
        <f>SUM(T145:T223)</f>
        <v>0</v>
      </c>
      <c r="AR144" s="167" t="s">
        <v>82</v>
      </c>
      <c r="AT144" s="175" t="s">
        <v>74</v>
      </c>
      <c r="AU144" s="175" t="s">
        <v>82</v>
      </c>
      <c r="AY144" s="167" t="s">
        <v>166</v>
      </c>
      <c r="BK144" s="176">
        <f>SUM(BK145:BK223)</f>
        <v>0</v>
      </c>
    </row>
    <row r="145" spans="2:65" s="1" customFormat="1" ht="31.5" customHeight="1">
      <c r="B145" s="180"/>
      <c r="C145" s="181" t="s">
        <v>336</v>
      </c>
      <c r="D145" s="181" t="s">
        <v>169</v>
      </c>
      <c r="E145" s="182" t="s">
        <v>645</v>
      </c>
      <c r="F145" s="183" t="s">
        <v>646</v>
      </c>
      <c r="G145" s="184" t="s">
        <v>400</v>
      </c>
      <c r="H145" s="185">
        <v>1</v>
      </c>
      <c r="I145" s="186"/>
      <c r="J145" s="187">
        <f>ROUND(I145*H145,2)</f>
        <v>0</v>
      </c>
      <c r="K145" s="183" t="s">
        <v>246</v>
      </c>
      <c r="L145" s="40"/>
      <c r="M145" s="188" t="s">
        <v>5</v>
      </c>
      <c r="N145" s="189" t="s">
        <v>46</v>
      </c>
      <c r="O145" s="41"/>
      <c r="P145" s="190">
        <f>O145*H145</f>
        <v>0</v>
      </c>
      <c r="Q145" s="190">
        <v>1E-4</v>
      </c>
      <c r="R145" s="190">
        <f>Q145*H145</f>
        <v>1E-4</v>
      </c>
      <c r="S145" s="190">
        <v>0</v>
      </c>
      <c r="T145" s="191">
        <f>S145*H145</f>
        <v>0</v>
      </c>
      <c r="AR145" s="23" t="s">
        <v>165</v>
      </c>
      <c r="AT145" s="23" t="s">
        <v>169</v>
      </c>
      <c r="AU145" s="23" t="s">
        <v>84</v>
      </c>
      <c r="AY145" s="23" t="s">
        <v>166</v>
      </c>
      <c r="BE145" s="192">
        <f>IF(N145="základní",J145,0)</f>
        <v>0</v>
      </c>
      <c r="BF145" s="192">
        <f>IF(N145="snížená",J145,0)</f>
        <v>0</v>
      </c>
      <c r="BG145" s="192">
        <f>IF(N145="zákl. přenesená",J145,0)</f>
        <v>0</v>
      </c>
      <c r="BH145" s="192">
        <f>IF(N145="sníž. přenesená",J145,0)</f>
        <v>0</v>
      </c>
      <c r="BI145" s="192">
        <f>IF(N145="nulová",J145,0)</f>
        <v>0</v>
      </c>
      <c r="BJ145" s="23" t="s">
        <v>82</v>
      </c>
      <c r="BK145" s="192">
        <f>ROUND(I145*H145,2)</f>
        <v>0</v>
      </c>
      <c r="BL145" s="23" t="s">
        <v>165</v>
      </c>
      <c r="BM145" s="23" t="s">
        <v>647</v>
      </c>
    </row>
    <row r="146" spans="2:65" s="1" customFormat="1" ht="36">
      <c r="B146" s="40"/>
      <c r="D146" s="193" t="s">
        <v>174</v>
      </c>
      <c r="F146" s="194" t="s">
        <v>648</v>
      </c>
      <c r="I146" s="195"/>
      <c r="L146" s="40"/>
      <c r="M146" s="196"/>
      <c r="N146" s="41"/>
      <c r="O146" s="41"/>
      <c r="P146" s="41"/>
      <c r="Q146" s="41"/>
      <c r="R146" s="41"/>
      <c r="S146" s="41"/>
      <c r="T146" s="69"/>
      <c r="AT146" s="23" t="s">
        <v>174</v>
      </c>
      <c r="AU146" s="23" t="s">
        <v>84</v>
      </c>
    </row>
    <row r="147" spans="2:65" s="1" customFormat="1" ht="22.5" customHeight="1">
      <c r="B147" s="180"/>
      <c r="C147" s="213" t="s">
        <v>343</v>
      </c>
      <c r="D147" s="213" t="s">
        <v>355</v>
      </c>
      <c r="E147" s="214" t="s">
        <v>649</v>
      </c>
      <c r="F147" s="215" t="s">
        <v>650</v>
      </c>
      <c r="G147" s="216" t="s">
        <v>400</v>
      </c>
      <c r="H147" s="217">
        <v>1</v>
      </c>
      <c r="I147" s="218"/>
      <c r="J147" s="219">
        <f>ROUND(I147*H147,2)</f>
        <v>0</v>
      </c>
      <c r="K147" s="215" t="s">
        <v>246</v>
      </c>
      <c r="L147" s="220"/>
      <c r="M147" s="221" t="s">
        <v>5</v>
      </c>
      <c r="N147" s="222" t="s">
        <v>46</v>
      </c>
      <c r="O147" s="41"/>
      <c r="P147" s="190">
        <f>O147*H147</f>
        <v>0</v>
      </c>
      <c r="Q147" s="190">
        <v>1.6500000000000001E-2</v>
      </c>
      <c r="R147" s="190">
        <f>Q147*H147</f>
        <v>1.6500000000000001E-2</v>
      </c>
      <c r="S147" s="190">
        <v>0</v>
      </c>
      <c r="T147" s="191">
        <f>S147*H147</f>
        <v>0</v>
      </c>
      <c r="AR147" s="23" t="s">
        <v>204</v>
      </c>
      <c r="AT147" s="23" t="s">
        <v>355</v>
      </c>
      <c r="AU147" s="23" t="s">
        <v>84</v>
      </c>
      <c r="AY147" s="23" t="s">
        <v>166</v>
      </c>
      <c r="BE147" s="192">
        <f>IF(N147="základní",J147,0)</f>
        <v>0</v>
      </c>
      <c r="BF147" s="192">
        <f>IF(N147="snížená",J147,0)</f>
        <v>0</v>
      </c>
      <c r="BG147" s="192">
        <f>IF(N147="zákl. přenesená",J147,0)</f>
        <v>0</v>
      </c>
      <c r="BH147" s="192">
        <f>IF(N147="sníž. přenesená",J147,0)</f>
        <v>0</v>
      </c>
      <c r="BI147" s="192">
        <f>IF(N147="nulová",J147,0)</f>
        <v>0</v>
      </c>
      <c r="BJ147" s="23" t="s">
        <v>82</v>
      </c>
      <c r="BK147" s="192">
        <f>ROUND(I147*H147,2)</f>
        <v>0</v>
      </c>
      <c r="BL147" s="23" t="s">
        <v>165</v>
      </c>
      <c r="BM147" s="23" t="s">
        <v>651</v>
      </c>
    </row>
    <row r="148" spans="2:65" s="1" customFormat="1" ht="24">
      <c r="B148" s="40"/>
      <c r="D148" s="193" t="s">
        <v>174</v>
      </c>
      <c r="F148" s="194" t="s">
        <v>652</v>
      </c>
      <c r="I148" s="195"/>
      <c r="L148" s="40"/>
      <c r="M148" s="196"/>
      <c r="N148" s="41"/>
      <c r="O148" s="41"/>
      <c r="P148" s="41"/>
      <c r="Q148" s="41"/>
      <c r="R148" s="41"/>
      <c r="S148" s="41"/>
      <c r="T148" s="69"/>
      <c r="AT148" s="23" t="s">
        <v>174</v>
      </c>
      <c r="AU148" s="23" t="s">
        <v>84</v>
      </c>
    </row>
    <row r="149" spans="2:65" s="1" customFormat="1" ht="31.5" customHeight="1">
      <c r="B149" s="180"/>
      <c r="C149" s="181" t="s">
        <v>10</v>
      </c>
      <c r="D149" s="181" t="s">
        <v>169</v>
      </c>
      <c r="E149" s="182" t="s">
        <v>653</v>
      </c>
      <c r="F149" s="183" t="s">
        <v>654</v>
      </c>
      <c r="G149" s="184" t="s">
        <v>400</v>
      </c>
      <c r="H149" s="185">
        <v>3</v>
      </c>
      <c r="I149" s="186"/>
      <c r="J149" s="187">
        <f>ROUND(I149*H149,2)</f>
        <v>0</v>
      </c>
      <c r="K149" s="183" t="s">
        <v>246</v>
      </c>
      <c r="L149" s="40"/>
      <c r="M149" s="188" t="s">
        <v>5</v>
      </c>
      <c r="N149" s="189" t="s">
        <v>46</v>
      </c>
      <c r="O149" s="41"/>
      <c r="P149" s="190">
        <f>O149*H149</f>
        <v>0</v>
      </c>
      <c r="Q149" s="190">
        <v>1E-4</v>
      </c>
      <c r="R149" s="190">
        <f>Q149*H149</f>
        <v>3.0000000000000003E-4</v>
      </c>
      <c r="S149" s="190">
        <v>0</v>
      </c>
      <c r="T149" s="191">
        <f>S149*H149</f>
        <v>0</v>
      </c>
      <c r="AR149" s="23" t="s">
        <v>165</v>
      </c>
      <c r="AT149" s="23" t="s">
        <v>169</v>
      </c>
      <c r="AU149" s="23" t="s">
        <v>84</v>
      </c>
      <c r="AY149" s="23" t="s">
        <v>166</v>
      </c>
      <c r="BE149" s="192">
        <f>IF(N149="základní",J149,0)</f>
        <v>0</v>
      </c>
      <c r="BF149" s="192">
        <f>IF(N149="snížená",J149,0)</f>
        <v>0</v>
      </c>
      <c r="BG149" s="192">
        <f>IF(N149="zákl. přenesená",J149,0)</f>
        <v>0</v>
      </c>
      <c r="BH149" s="192">
        <f>IF(N149="sníž. přenesená",J149,0)</f>
        <v>0</v>
      </c>
      <c r="BI149" s="192">
        <f>IF(N149="nulová",J149,0)</f>
        <v>0</v>
      </c>
      <c r="BJ149" s="23" t="s">
        <v>82</v>
      </c>
      <c r="BK149" s="192">
        <f>ROUND(I149*H149,2)</f>
        <v>0</v>
      </c>
      <c r="BL149" s="23" t="s">
        <v>165</v>
      </c>
      <c r="BM149" s="23" t="s">
        <v>655</v>
      </c>
    </row>
    <row r="150" spans="2:65" s="1" customFormat="1" ht="36">
      <c r="B150" s="40"/>
      <c r="D150" s="193" t="s">
        <v>174</v>
      </c>
      <c r="F150" s="194" t="s">
        <v>656</v>
      </c>
      <c r="I150" s="195"/>
      <c r="L150" s="40"/>
      <c r="M150" s="196"/>
      <c r="N150" s="41"/>
      <c r="O150" s="41"/>
      <c r="P150" s="41"/>
      <c r="Q150" s="41"/>
      <c r="R150" s="41"/>
      <c r="S150" s="41"/>
      <c r="T150" s="69"/>
      <c r="AT150" s="23" t="s">
        <v>174</v>
      </c>
      <c r="AU150" s="23" t="s">
        <v>84</v>
      </c>
    </row>
    <row r="151" spans="2:65" s="1" customFormat="1" ht="22.5" customHeight="1">
      <c r="B151" s="180"/>
      <c r="C151" s="213" t="s">
        <v>354</v>
      </c>
      <c r="D151" s="213" t="s">
        <v>355</v>
      </c>
      <c r="E151" s="214" t="s">
        <v>657</v>
      </c>
      <c r="F151" s="215" t="s">
        <v>658</v>
      </c>
      <c r="G151" s="216" t="s">
        <v>659</v>
      </c>
      <c r="H151" s="217">
        <v>1</v>
      </c>
      <c r="I151" s="218"/>
      <c r="J151" s="219">
        <f>ROUND(I151*H151,2)</f>
        <v>0</v>
      </c>
      <c r="K151" s="215" t="s">
        <v>5</v>
      </c>
      <c r="L151" s="220"/>
      <c r="M151" s="221" t="s">
        <v>5</v>
      </c>
      <c r="N151" s="222" t="s">
        <v>46</v>
      </c>
      <c r="O151" s="41"/>
      <c r="P151" s="190">
        <f>O151*H151</f>
        <v>0</v>
      </c>
      <c r="Q151" s="190">
        <v>6.0299999999999998E-3</v>
      </c>
      <c r="R151" s="190">
        <f>Q151*H151</f>
        <v>6.0299999999999998E-3</v>
      </c>
      <c r="S151" s="190">
        <v>0</v>
      </c>
      <c r="T151" s="191">
        <f>S151*H151</f>
        <v>0</v>
      </c>
      <c r="AR151" s="23" t="s">
        <v>204</v>
      </c>
      <c r="AT151" s="23" t="s">
        <v>355</v>
      </c>
      <c r="AU151" s="23" t="s">
        <v>84</v>
      </c>
      <c r="AY151" s="23" t="s">
        <v>166</v>
      </c>
      <c r="BE151" s="192">
        <f>IF(N151="základní",J151,0)</f>
        <v>0</v>
      </c>
      <c r="BF151" s="192">
        <f>IF(N151="snížená",J151,0)</f>
        <v>0</v>
      </c>
      <c r="BG151" s="192">
        <f>IF(N151="zákl. přenesená",J151,0)</f>
        <v>0</v>
      </c>
      <c r="BH151" s="192">
        <f>IF(N151="sníž. přenesená",J151,0)</f>
        <v>0</v>
      </c>
      <c r="BI151" s="192">
        <f>IF(N151="nulová",J151,0)</f>
        <v>0</v>
      </c>
      <c r="BJ151" s="23" t="s">
        <v>82</v>
      </c>
      <c r="BK151" s="192">
        <f>ROUND(I151*H151,2)</f>
        <v>0</v>
      </c>
      <c r="BL151" s="23" t="s">
        <v>165</v>
      </c>
      <c r="BM151" s="23" t="s">
        <v>660</v>
      </c>
    </row>
    <row r="152" spans="2:65" s="1" customFormat="1">
      <c r="B152" s="40"/>
      <c r="D152" s="193" t="s">
        <v>174</v>
      </c>
      <c r="F152" s="194" t="s">
        <v>661</v>
      </c>
      <c r="I152" s="195"/>
      <c r="L152" s="40"/>
      <c r="M152" s="196"/>
      <c r="N152" s="41"/>
      <c r="O152" s="41"/>
      <c r="P152" s="41"/>
      <c r="Q152" s="41"/>
      <c r="R152" s="41"/>
      <c r="S152" s="41"/>
      <c r="T152" s="69"/>
      <c r="AT152" s="23" t="s">
        <v>174</v>
      </c>
      <c r="AU152" s="23" t="s">
        <v>84</v>
      </c>
    </row>
    <row r="153" spans="2:65" s="1" customFormat="1" ht="22.5" customHeight="1">
      <c r="B153" s="180"/>
      <c r="C153" s="213" t="s">
        <v>361</v>
      </c>
      <c r="D153" s="213" t="s">
        <v>355</v>
      </c>
      <c r="E153" s="214" t="s">
        <v>662</v>
      </c>
      <c r="F153" s="215" t="s">
        <v>663</v>
      </c>
      <c r="G153" s="216" t="s">
        <v>659</v>
      </c>
      <c r="H153" s="217">
        <v>2</v>
      </c>
      <c r="I153" s="218"/>
      <c r="J153" s="219">
        <f>ROUND(I153*H153,2)</f>
        <v>0</v>
      </c>
      <c r="K153" s="215" t="s">
        <v>5</v>
      </c>
      <c r="L153" s="220"/>
      <c r="M153" s="221" t="s">
        <v>5</v>
      </c>
      <c r="N153" s="222" t="s">
        <v>46</v>
      </c>
      <c r="O153" s="41"/>
      <c r="P153" s="190">
        <f>O153*H153</f>
        <v>0</v>
      </c>
      <c r="Q153" s="190">
        <v>7.4999999999999997E-3</v>
      </c>
      <c r="R153" s="190">
        <f>Q153*H153</f>
        <v>1.4999999999999999E-2</v>
      </c>
      <c r="S153" s="190">
        <v>0</v>
      </c>
      <c r="T153" s="191">
        <f>S153*H153</f>
        <v>0</v>
      </c>
      <c r="AR153" s="23" t="s">
        <v>204</v>
      </c>
      <c r="AT153" s="23" t="s">
        <v>355</v>
      </c>
      <c r="AU153" s="23" t="s">
        <v>84</v>
      </c>
      <c r="AY153" s="23" t="s">
        <v>166</v>
      </c>
      <c r="BE153" s="192">
        <f>IF(N153="základní",J153,0)</f>
        <v>0</v>
      </c>
      <c r="BF153" s="192">
        <f>IF(N153="snížená",J153,0)</f>
        <v>0</v>
      </c>
      <c r="BG153" s="192">
        <f>IF(N153="zákl. přenesená",J153,0)</f>
        <v>0</v>
      </c>
      <c r="BH153" s="192">
        <f>IF(N153="sníž. přenesená",J153,0)</f>
        <v>0</v>
      </c>
      <c r="BI153" s="192">
        <f>IF(N153="nulová",J153,0)</f>
        <v>0</v>
      </c>
      <c r="BJ153" s="23" t="s">
        <v>82</v>
      </c>
      <c r="BK153" s="192">
        <f>ROUND(I153*H153,2)</f>
        <v>0</v>
      </c>
      <c r="BL153" s="23" t="s">
        <v>165</v>
      </c>
      <c r="BM153" s="23" t="s">
        <v>664</v>
      </c>
    </row>
    <row r="154" spans="2:65" s="1" customFormat="1">
      <c r="B154" s="40"/>
      <c r="D154" s="193" t="s">
        <v>174</v>
      </c>
      <c r="F154" s="194" t="s">
        <v>663</v>
      </c>
      <c r="I154" s="195"/>
      <c r="L154" s="40"/>
      <c r="M154" s="196"/>
      <c r="N154" s="41"/>
      <c r="O154" s="41"/>
      <c r="P154" s="41"/>
      <c r="Q154" s="41"/>
      <c r="R154" s="41"/>
      <c r="S154" s="41"/>
      <c r="T154" s="69"/>
      <c r="AT154" s="23" t="s">
        <v>174</v>
      </c>
      <c r="AU154" s="23" t="s">
        <v>84</v>
      </c>
    </row>
    <row r="155" spans="2:65" s="1" customFormat="1" ht="22.5" customHeight="1">
      <c r="B155" s="180"/>
      <c r="C155" s="181" t="s">
        <v>368</v>
      </c>
      <c r="D155" s="181" t="s">
        <v>169</v>
      </c>
      <c r="E155" s="182" t="s">
        <v>665</v>
      </c>
      <c r="F155" s="183" t="s">
        <v>666</v>
      </c>
      <c r="G155" s="184" t="s">
        <v>400</v>
      </c>
      <c r="H155" s="185">
        <v>1</v>
      </c>
      <c r="I155" s="186"/>
      <c r="J155" s="187">
        <f>ROUND(I155*H155,2)</f>
        <v>0</v>
      </c>
      <c r="K155" s="183" t="s">
        <v>246</v>
      </c>
      <c r="L155" s="40"/>
      <c r="M155" s="188" t="s">
        <v>5</v>
      </c>
      <c r="N155" s="189" t="s">
        <v>46</v>
      </c>
      <c r="O155" s="41"/>
      <c r="P155" s="190">
        <f>O155*H155</f>
        <v>0</v>
      </c>
      <c r="Q155" s="190">
        <v>0</v>
      </c>
      <c r="R155" s="190">
        <f>Q155*H155</f>
        <v>0</v>
      </c>
      <c r="S155" s="190">
        <v>0</v>
      </c>
      <c r="T155" s="191">
        <f>S155*H155</f>
        <v>0</v>
      </c>
      <c r="AR155" s="23" t="s">
        <v>165</v>
      </c>
      <c r="AT155" s="23" t="s">
        <v>169</v>
      </c>
      <c r="AU155" s="23" t="s">
        <v>84</v>
      </c>
      <c r="AY155" s="23" t="s">
        <v>166</v>
      </c>
      <c r="BE155" s="192">
        <f>IF(N155="základní",J155,0)</f>
        <v>0</v>
      </c>
      <c r="BF155" s="192">
        <f>IF(N155="snížená",J155,0)</f>
        <v>0</v>
      </c>
      <c r="BG155" s="192">
        <f>IF(N155="zákl. přenesená",J155,0)</f>
        <v>0</v>
      </c>
      <c r="BH155" s="192">
        <f>IF(N155="sníž. přenesená",J155,0)</f>
        <v>0</v>
      </c>
      <c r="BI155" s="192">
        <f>IF(N155="nulová",J155,0)</f>
        <v>0</v>
      </c>
      <c r="BJ155" s="23" t="s">
        <v>82</v>
      </c>
      <c r="BK155" s="192">
        <f>ROUND(I155*H155,2)</f>
        <v>0</v>
      </c>
      <c r="BL155" s="23" t="s">
        <v>165</v>
      </c>
      <c r="BM155" s="23" t="s">
        <v>667</v>
      </c>
    </row>
    <row r="156" spans="2:65" s="1" customFormat="1" ht="24">
      <c r="B156" s="40"/>
      <c r="D156" s="193" t="s">
        <v>174</v>
      </c>
      <c r="F156" s="194" t="s">
        <v>668</v>
      </c>
      <c r="I156" s="195"/>
      <c r="L156" s="40"/>
      <c r="M156" s="196"/>
      <c r="N156" s="41"/>
      <c r="O156" s="41"/>
      <c r="P156" s="41"/>
      <c r="Q156" s="41"/>
      <c r="R156" s="41"/>
      <c r="S156" s="41"/>
      <c r="T156" s="69"/>
      <c r="AT156" s="23" t="s">
        <v>174</v>
      </c>
      <c r="AU156" s="23" t="s">
        <v>84</v>
      </c>
    </row>
    <row r="157" spans="2:65" s="1" customFormat="1" ht="22.5" customHeight="1">
      <c r="B157" s="180"/>
      <c r="C157" s="213" t="s">
        <v>373</v>
      </c>
      <c r="D157" s="213" t="s">
        <v>355</v>
      </c>
      <c r="E157" s="214" t="s">
        <v>669</v>
      </c>
      <c r="F157" s="215" t="s">
        <v>670</v>
      </c>
      <c r="G157" s="216" t="s">
        <v>400</v>
      </c>
      <c r="H157" s="217">
        <v>1</v>
      </c>
      <c r="I157" s="218"/>
      <c r="J157" s="219">
        <f>ROUND(I157*H157,2)</f>
        <v>0</v>
      </c>
      <c r="K157" s="215" t="s">
        <v>246</v>
      </c>
      <c r="L157" s="220"/>
      <c r="M157" s="221" t="s">
        <v>5</v>
      </c>
      <c r="N157" s="222" t="s">
        <v>46</v>
      </c>
      <c r="O157" s="41"/>
      <c r="P157" s="190">
        <f>O157*H157</f>
        <v>0</v>
      </c>
      <c r="Q157" s="190">
        <v>9.1E-4</v>
      </c>
      <c r="R157" s="190">
        <f>Q157*H157</f>
        <v>9.1E-4</v>
      </c>
      <c r="S157" s="190">
        <v>0</v>
      </c>
      <c r="T157" s="191">
        <f>S157*H157</f>
        <v>0</v>
      </c>
      <c r="AR157" s="23" t="s">
        <v>204</v>
      </c>
      <c r="AT157" s="23" t="s">
        <v>355</v>
      </c>
      <c r="AU157" s="23" t="s">
        <v>84</v>
      </c>
      <c r="AY157" s="23" t="s">
        <v>166</v>
      </c>
      <c r="BE157" s="192">
        <f>IF(N157="základní",J157,0)</f>
        <v>0</v>
      </c>
      <c r="BF157" s="192">
        <f>IF(N157="snížená",J157,0)</f>
        <v>0</v>
      </c>
      <c r="BG157" s="192">
        <f>IF(N157="zákl. přenesená",J157,0)</f>
        <v>0</v>
      </c>
      <c r="BH157" s="192">
        <f>IF(N157="sníž. přenesená",J157,0)</f>
        <v>0</v>
      </c>
      <c r="BI157" s="192">
        <f>IF(N157="nulová",J157,0)</f>
        <v>0</v>
      </c>
      <c r="BJ157" s="23" t="s">
        <v>82</v>
      </c>
      <c r="BK157" s="192">
        <f>ROUND(I157*H157,2)</f>
        <v>0</v>
      </c>
      <c r="BL157" s="23" t="s">
        <v>165</v>
      </c>
      <c r="BM157" s="23" t="s">
        <v>671</v>
      </c>
    </row>
    <row r="158" spans="2:65" s="1" customFormat="1">
      <c r="B158" s="40"/>
      <c r="D158" s="193" t="s">
        <v>174</v>
      </c>
      <c r="F158" s="194" t="s">
        <v>670</v>
      </c>
      <c r="I158" s="195"/>
      <c r="L158" s="40"/>
      <c r="M158" s="196"/>
      <c r="N158" s="41"/>
      <c r="O158" s="41"/>
      <c r="P158" s="41"/>
      <c r="Q158" s="41"/>
      <c r="R158" s="41"/>
      <c r="S158" s="41"/>
      <c r="T158" s="69"/>
      <c r="AT158" s="23" t="s">
        <v>174</v>
      </c>
      <c r="AU158" s="23" t="s">
        <v>84</v>
      </c>
    </row>
    <row r="159" spans="2:65" s="1" customFormat="1" ht="22.5" customHeight="1">
      <c r="B159" s="180"/>
      <c r="C159" s="181" t="s">
        <v>378</v>
      </c>
      <c r="D159" s="181" t="s">
        <v>169</v>
      </c>
      <c r="E159" s="182" t="s">
        <v>672</v>
      </c>
      <c r="F159" s="183" t="s">
        <v>673</v>
      </c>
      <c r="G159" s="184" t="s">
        <v>400</v>
      </c>
      <c r="H159" s="185">
        <v>1</v>
      </c>
      <c r="I159" s="186"/>
      <c r="J159" s="187">
        <f>ROUND(I159*H159,2)</f>
        <v>0</v>
      </c>
      <c r="K159" s="183" t="s">
        <v>246</v>
      </c>
      <c r="L159" s="40"/>
      <c r="M159" s="188" t="s">
        <v>5</v>
      </c>
      <c r="N159" s="189" t="s">
        <v>46</v>
      </c>
      <c r="O159" s="41"/>
      <c r="P159" s="190">
        <f>O159*H159</f>
        <v>0</v>
      </c>
      <c r="Q159" s="190">
        <v>1.74E-3</v>
      </c>
      <c r="R159" s="190">
        <f>Q159*H159</f>
        <v>1.74E-3</v>
      </c>
      <c r="S159" s="190">
        <v>0</v>
      </c>
      <c r="T159" s="191">
        <f>S159*H159</f>
        <v>0</v>
      </c>
      <c r="AR159" s="23" t="s">
        <v>165</v>
      </c>
      <c r="AT159" s="23" t="s">
        <v>169</v>
      </c>
      <c r="AU159" s="23" t="s">
        <v>84</v>
      </c>
      <c r="AY159" s="23" t="s">
        <v>166</v>
      </c>
      <c r="BE159" s="192">
        <f>IF(N159="základní",J159,0)</f>
        <v>0</v>
      </c>
      <c r="BF159" s="192">
        <f>IF(N159="snížená",J159,0)</f>
        <v>0</v>
      </c>
      <c r="BG159" s="192">
        <f>IF(N159="zákl. přenesená",J159,0)</f>
        <v>0</v>
      </c>
      <c r="BH159" s="192">
        <f>IF(N159="sníž. přenesená",J159,0)</f>
        <v>0</v>
      </c>
      <c r="BI159" s="192">
        <f>IF(N159="nulová",J159,0)</f>
        <v>0</v>
      </c>
      <c r="BJ159" s="23" t="s">
        <v>82</v>
      </c>
      <c r="BK159" s="192">
        <f>ROUND(I159*H159,2)</f>
        <v>0</v>
      </c>
      <c r="BL159" s="23" t="s">
        <v>165</v>
      </c>
      <c r="BM159" s="23" t="s">
        <v>674</v>
      </c>
    </row>
    <row r="160" spans="2:65" s="1" customFormat="1" ht="24">
      <c r="B160" s="40"/>
      <c r="D160" s="193" t="s">
        <v>174</v>
      </c>
      <c r="F160" s="194" t="s">
        <v>675</v>
      </c>
      <c r="I160" s="195"/>
      <c r="L160" s="40"/>
      <c r="M160" s="196"/>
      <c r="N160" s="41"/>
      <c r="O160" s="41"/>
      <c r="P160" s="41"/>
      <c r="Q160" s="41"/>
      <c r="R160" s="41"/>
      <c r="S160" s="41"/>
      <c r="T160" s="69"/>
      <c r="AT160" s="23" t="s">
        <v>174</v>
      </c>
      <c r="AU160" s="23" t="s">
        <v>84</v>
      </c>
    </row>
    <row r="161" spans="2:65" s="1" customFormat="1" ht="31.5" customHeight="1">
      <c r="B161" s="180"/>
      <c r="C161" s="213" t="s">
        <v>382</v>
      </c>
      <c r="D161" s="213" t="s">
        <v>355</v>
      </c>
      <c r="E161" s="214" t="s">
        <v>676</v>
      </c>
      <c r="F161" s="215" t="s">
        <v>677</v>
      </c>
      <c r="G161" s="216" t="s">
        <v>400</v>
      </c>
      <c r="H161" s="217">
        <v>1</v>
      </c>
      <c r="I161" s="218"/>
      <c r="J161" s="219">
        <f>ROUND(I161*H161,2)</f>
        <v>0</v>
      </c>
      <c r="K161" s="215" t="s">
        <v>246</v>
      </c>
      <c r="L161" s="220"/>
      <c r="M161" s="221" t="s">
        <v>5</v>
      </c>
      <c r="N161" s="222" t="s">
        <v>46</v>
      </c>
      <c r="O161" s="41"/>
      <c r="P161" s="190">
        <f>O161*H161</f>
        <v>0</v>
      </c>
      <c r="Q161" s="190">
        <v>1.78E-2</v>
      </c>
      <c r="R161" s="190">
        <f>Q161*H161</f>
        <v>1.78E-2</v>
      </c>
      <c r="S161" s="190">
        <v>0</v>
      </c>
      <c r="T161" s="191">
        <f>S161*H161</f>
        <v>0</v>
      </c>
      <c r="AR161" s="23" t="s">
        <v>204</v>
      </c>
      <c r="AT161" s="23" t="s">
        <v>355</v>
      </c>
      <c r="AU161" s="23" t="s">
        <v>84</v>
      </c>
      <c r="AY161" s="23" t="s">
        <v>166</v>
      </c>
      <c r="BE161" s="192">
        <f>IF(N161="základní",J161,0)</f>
        <v>0</v>
      </c>
      <c r="BF161" s="192">
        <f>IF(N161="snížená",J161,0)</f>
        <v>0</v>
      </c>
      <c r="BG161" s="192">
        <f>IF(N161="zákl. přenesená",J161,0)</f>
        <v>0</v>
      </c>
      <c r="BH161" s="192">
        <f>IF(N161="sníž. přenesená",J161,0)</f>
        <v>0</v>
      </c>
      <c r="BI161" s="192">
        <f>IF(N161="nulová",J161,0)</f>
        <v>0</v>
      </c>
      <c r="BJ161" s="23" t="s">
        <v>82</v>
      </c>
      <c r="BK161" s="192">
        <f>ROUND(I161*H161,2)</f>
        <v>0</v>
      </c>
      <c r="BL161" s="23" t="s">
        <v>165</v>
      </c>
      <c r="BM161" s="23" t="s">
        <v>678</v>
      </c>
    </row>
    <row r="162" spans="2:65" s="1" customFormat="1" ht="24">
      <c r="B162" s="40"/>
      <c r="D162" s="193" t="s">
        <v>174</v>
      </c>
      <c r="F162" s="194" t="s">
        <v>677</v>
      </c>
      <c r="I162" s="195"/>
      <c r="L162" s="40"/>
      <c r="M162" s="196"/>
      <c r="N162" s="41"/>
      <c r="O162" s="41"/>
      <c r="P162" s="41"/>
      <c r="Q162" s="41"/>
      <c r="R162" s="41"/>
      <c r="S162" s="41"/>
      <c r="T162" s="69"/>
      <c r="AT162" s="23" t="s">
        <v>174</v>
      </c>
      <c r="AU162" s="23" t="s">
        <v>84</v>
      </c>
    </row>
    <row r="163" spans="2:65" s="1" customFormat="1" ht="22.5" customHeight="1">
      <c r="B163" s="180"/>
      <c r="C163" s="181" t="s">
        <v>388</v>
      </c>
      <c r="D163" s="181" t="s">
        <v>169</v>
      </c>
      <c r="E163" s="182" t="s">
        <v>679</v>
      </c>
      <c r="F163" s="183" t="s">
        <v>680</v>
      </c>
      <c r="G163" s="184" t="s">
        <v>245</v>
      </c>
      <c r="H163" s="185">
        <v>2</v>
      </c>
      <c r="I163" s="186"/>
      <c r="J163" s="187">
        <f>ROUND(I163*H163,2)</f>
        <v>0</v>
      </c>
      <c r="K163" s="183" t="s">
        <v>246</v>
      </c>
      <c r="L163" s="40"/>
      <c r="M163" s="188" t="s">
        <v>5</v>
      </c>
      <c r="N163" s="189" t="s">
        <v>46</v>
      </c>
      <c r="O163" s="41"/>
      <c r="P163" s="190">
        <f>O163*H163</f>
        <v>0</v>
      </c>
      <c r="Q163" s="190">
        <v>0</v>
      </c>
      <c r="R163" s="190">
        <f>Q163*H163</f>
        <v>0</v>
      </c>
      <c r="S163" s="190">
        <v>0</v>
      </c>
      <c r="T163" s="191">
        <f>S163*H163</f>
        <v>0</v>
      </c>
      <c r="AR163" s="23" t="s">
        <v>165</v>
      </c>
      <c r="AT163" s="23" t="s">
        <v>169</v>
      </c>
      <c r="AU163" s="23" t="s">
        <v>84</v>
      </c>
      <c r="AY163" s="23" t="s">
        <v>166</v>
      </c>
      <c r="BE163" s="192">
        <f>IF(N163="základní",J163,0)</f>
        <v>0</v>
      </c>
      <c r="BF163" s="192">
        <f>IF(N163="snížená",J163,0)</f>
        <v>0</v>
      </c>
      <c r="BG163" s="192">
        <f>IF(N163="zákl. přenesená",J163,0)</f>
        <v>0</v>
      </c>
      <c r="BH163" s="192">
        <f>IF(N163="sníž. přenesená",J163,0)</f>
        <v>0</v>
      </c>
      <c r="BI163" s="192">
        <f>IF(N163="nulová",J163,0)</f>
        <v>0</v>
      </c>
      <c r="BJ163" s="23" t="s">
        <v>82</v>
      </c>
      <c r="BK163" s="192">
        <f>ROUND(I163*H163,2)</f>
        <v>0</v>
      </c>
      <c r="BL163" s="23" t="s">
        <v>165</v>
      </c>
      <c r="BM163" s="23" t="s">
        <v>681</v>
      </c>
    </row>
    <row r="164" spans="2:65" s="1" customFormat="1" ht="24">
      <c r="B164" s="40"/>
      <c r="D164" s="193" t="s">
        <v>174</v>
      </c>
      <c r="F164" s="194" t="s">
        <v>682</v>
      </c>
      <c r="I164" s="195"/>
      <c r="L164" s="40"/>
      <c r="M164" s="196"/>
      <c r="N164" s="41"/>
      <c r="O164" s="41"/>
      <c r="P164" s="41"/>
      <c r="Q164" s="41"/>
      <c r="R164" s="41"/>
      <c r="S164" s="41"/>
      <c r="T164" s="69"/>
      <c r="AT164" s="23" t="s">
        <v>174</v>
      </c>
      <c r="AU164" s="23" t="s">
        <v>84</v>
      </c>
    </row>
    <row r="165" spans="2:65" s="1" customFormat="1" ht="22.5" customHeight="1">
      <c r="B165" s="180"/>
      <c r="C165" s="213" t="s">
        <v>397</v>
      </c>
      <c r="D165" s="213" t="s">
        <v>355</v>
      </c>
      <c r="E165" s="214" t="s">
        <v>683</v>
      </c>
      <c r="F165" s="215" t="s">
        <v>684</v>
      </c>
      <c r="G165" s="216" t="s">
        <v>245</v>
      </c>
      <c r="H165" s="217">
        <v>2</v>
      </c>
      <c r="I165" s="218"/>
      <c r="J165" s="219">
        <f>ROUND(I165*H165,2)</f>
        <v>0</v>
      </c>
      <c r="K165" s="215" t="s">
        <v>246</v>
      </c>
      <c r="L165" s="220"/>
      <c r="M165" s="221" t="s">
        <v>5</v>
      </c>
      <c r="N165" s="222" t="s">
        <v>46</v>
      </c>
      <c r="O165" s="41"/>
      <c r="P165" s="190">
        <f>O165*H165</f>
        <v>0</v>
      </c>
      <c r="Q165" s="190">
        <v>2.14E-3</v>
      </c>
      <c r="R165" s="190">
        <f>Q165*H165</f>
        <v>4.28E-3</v>
      </c>
      <c r="S165" s="190">
        <v>0</v>
      </c>
      <c r="T165" s="191">
        <f>S165*H165</f>
        <v>0</v>
      </c>
      <c r="AR165" s="23" t="s">
        <v>204</v>
      </c>
      <c r="AT165" s="23" t="s">
        <v>355</v>
      </c>
      <c r="AU165" s="23" t="s">
        <v>84</v>
      </c>
      <c r="AY165" s="23" t="s">
        <v>166</v>
      </c>
      <c r="BE165" s="192">
        <f>IF(N165="základní",J165,0)</f>
        <v>0</v>
      </c>
      <c r="BF165" s="192">
        <f>IF(N165="snížená",J165,0)</f>
        <v>0</v>
      </c>
      <c r="BG165" s="192">
        <f>IF(N165="zákl. přenesená",J165,0)</f>
        <v>0</v>
      </c>
      <c r="BH165" s="192">
        <f>IF(N165="sníž. přenesená",J165,0)</f>
        <v>0</v>
      </c>
      <c r="BI165" s="192">
        <f>IF(N165="nulová",J165,0)</f>
        <v>0</v>
      </c>
      <c r="BJ165" s="23" t="s">
        <v>82</v>
      </c>
      <c r="BK165" s="192">
        <f>ROUND(I165*H165,2)</f>
        <v>0</v>
      </c>
      <c r="BL165" s="23" t="s">
        <v>165</v>
      </c>
      <c r="BM165" s="23" t="s">
        <v>685</v>
      </c>
    </row>
    <row r="166" spans="2:65" s="1" customFormat="1">
      <c r="B166" s="40"/>
      <c r="D166" s="193" t="s">
        <v>174</v>
      </c>
      <c r="F166" s="194" t="s">
        <v>686</v>
      </c>
      <c r="I166" s="195"/>
      <c r="L166" s="40"/>
      <c r="M166" s="196"/>
      <c r="N166" s="41"/>
      <c r="O166" s="41"/>
      <c r="P166" s="41"/>
      <c r="Q166" s="41"/>
      <c r="R166" s="41"/>
      <c r="S166" s="41"/>
      <c r="T166" s="69"/>
      <c r="AT166" s="23" t="s">
        <v>174</v>
      </c>
      <c r="AU166" s="23" t="s">
        <v>84</v>
      </c>
    </row>
    <row r="167" spans="2:65" s="1" customFormat="1" ht="22.5" customHeight="1">
      <c r="B167" s="180"/>
      <c r="C167" s="181" t="s">
        <v>404</v>
      </c>
      <c r="D167" s="181" t="s">
        <v>169</v>
      </c>
      <c r="E167" s="182" t="s">
        <v>687</v>
      </c>
      <c r="F167" s="183" t="s">
        <v>688</v>
      </c>
      <c r="G167" s="184" t="s">
        <v>245</v>
      </c>
      <c r="H167" s="185">
        <v>78.5</v>
      </c>
      <c r="I167" s="186"/>
      <c r="J167" s="187">
        <f>ROUND(I167*H167,2)</f>
        <v>0</v>
      </c>
      <c r="K167" s="183" t="s">
        <v>246</v>
      </c>
      <c r="L167" s="40"/>
      <c r="M167" s="188" t="s">
        <v>5</v>
      </c>
      <c r="N167" s="189" t="s">
        <v>46</v>
      </c>
      <c r="O167" s="41"/>
      <c r="P167" s="190">
        <f>O167*H167</f>
        <v>0</v>
      </c>
      <c r="Q167" s="190">
        <v>0</v>
      </c>
      <c r="R167" s="190">
        <f>Q167*H167</f>
        <v>0</v>
      </c>
      <c r="S167" s="190">
        <v>0</v>
      </c>
      <c r="T167" s="191">
        <f>S167*H167</f>
        <v>0</v>
      </c>
      <c r="AR167" s="23" t="s">
        <v>165</v>
      </c>
      <c r="AT167" s="23" t="s">
        <v>169</v>
      </c>
      <c r="AU167" s="23" t="s">
        <v>84</v>
      </c>
      <c r="AY167" s="23" t="s">
        <v>166</v>
      </c>
      <c r="BE167" s="192">
        <f>IF(N167="základní",J167,0)</f>
        <v>0</v>
      </c>
      <c r="BF167" s="192">
        <f>IF(N167="snížená",J167,0)</f>
        <v>0</v>
      </c>
      <c r="BG167" s="192">
        <f>IF(N167="zákl. přenesená",J167,0)</f>
        <v>0</v>
      </c>
      <c r="BH167" s="192">
        <f>IF(N167="sníž. přenesená",J167,0)</f>
        <v>0</v>
      </c>
      <c r="BI167" s="192">
        <f>IF(N167="nulová",J167,0)</f>
        <v>0</v>
      </c>
      <c r="BJ167" s="23" t="s">
        <v>82</v>
      </c>
      <c r="BK167" s="192">
        <f>ROUND(I167*H167,2)</f>
        <v>0</v>
      </c>
      <c r="BL167" s="23" t="s">
        <v>165</v>
      </c>
      <c r="BM167" s="23" t="s">
        <v>689</v>
      </c>
    </row>
    <row r="168" spans="2:65" s="1" customFormat="1" ht="24">
      <c r="B168" s="40"/>
      <c r="D168" s="193" t="s">
        <v>174</v>
      </c>
      <c r="F168" s="194" t="s">
        <v>690</v>
      </c>
      <c r="I168" s="195"/>
      <c r="L168" s="40"/>
      <c r="M168" s="196"/>
      <c r="N168" s="41"/>
      <c r="O168" s="41"/>
      <c r="P168" s="41"/>
      <c r="Q168" s="41"/>
      <c r="R168" s="41"/>
      <c r="S168" s="41"/>
      <c r="T168" s="69"/>
      <c r="AT168" s="23" t="s">
        <v>174</v>
      </c>
      <c r="AU168" s="23" t="s">
        <v>84</v>
      </c>
    </row>
    <row r="169" spans="2:65" s="1" customFormat="1" ht="22.5" customHeight="1">
      <c r="B169" s="180"/>
      <c r="C169" s="213" t="s">
        <v>409</v>
      </c>
      <c r="D169" s="213" t="s">
        <v>355</v>
      </c>
      <c r="E169" s="214" t="s">
        <v>691</v>
      </c>
      <c r="F169" s="215" t="s">
        <v>692</v>
      </c>
      <c r="G169" s="216" t="s">
        <v>245</v>
      </c>
      <c r="H169" s="217">
        <v>82.424999999999997</v>
      </c>
      <c r="I169" s="218"/>
      <c r="J169" s="219">
        <f>ROUND(I169*H169,2)</f>
        <v>0</v>
      </c>
      <c r="K169" s="215" t="s">
        <v>246</v>
      </c>
      <c r="L169" s="220"/>
      <c r="M169" s="221" t="s">
        <v>5</v>
      </c>
      <c r="N169" s="222" t="s">
        <v>46</v>
      </c>
      <c r="O169" s="41"/>
      <c r="P169" s="190">
        <f>O169*H169</f>
        <v>0</v>
      </c>
      <c r="Q169" s="190">
        <v>3.1800000000000001E-3</v>
      </c>
      <c r="R169" s="190">
        <f>Q169*H169</f>
        <v>0.2621115</v>
      </c>
      <c r="S169" s="190">
        <v>0</v>
      </c>
      <c r="T169" s="191">
        <f>S169*H169</f>
        <v>0</v>
      </c>
      <c r="AR169" s="23" t="s">
        <v>204</v>
      </c>
      <c r="AT169" s="23" t="s">
        <v>355</v>
      </c>
      <c r="AU169" s="23" t="s">
        <v>84</v>
      </c>
      <c r="AY169" s="23" t="s">
        <v>166</v>
      </c>
      <c r="BE169" s="192">
        <f>IF(N169="základní",J169,0)</f>
        <v>0</v>
      </c>
      <c r="BF169" s="192">
        <f>IF(N169="snížená",J169,0)</f>
        <v>0</v>
      </c>
      <c r="BG169" s="192">
        <f>IF(N169="zákl. přenesená",J169,0)</f>
        <v>0</v>
      </c>
      <c r="BH169" s="192">
        <f>IF(N169="sníž. přenesená",J169,0)</f>
        <v>0</v>
      </c>
      <c r="BI169" s="192">
        <f>IF(N169="nulová",J169,0)</f>
        <v>0</v>
      </c>
      <c r="BJ169" s="23" t="s">
        <v>82</v>
      </c>
      <c r="BK169" s="192">
        <f>ROUND(I169*H169,2)</f>
        <v>0</v>
      </c>
      <c r="BL169" s="23" t="s">
        <v>165</v>
      </c>
      <c r="BM169" s="23" t="s">
        <v>693</v>
      </c>
    </row>
    <row r="170" spans="2:65" s="1" customFormat="1">
      <c r="B170" s="40"/>
      <c r="D170" s="197" t="s">
        <v>174</v>
      </c>
      <c r="F170" s="198" t="s">
        <v>694</v>
      </c>
      <c r="I170" s="195"/>
      <c r="L170" s="40"/>
      <c r="M170" s="196"/>
      <c r="N170" s="41"/>
      <c r="O170" s="41"/>
      <c r="P170" s="41"/>
      <c r="Q170" s="41"/>
      <c r="R170" s="41"/>
      <c r="S170" s="41"/>
      <c r="T170" s="69"/>
      <c r="AT170" s="23" t="s">
        <v>174</v>
      </c>
      <c r="AU170" s="23" t="s">
        <v>84</v>
      </c>
    </row>
    <row r="171" spans="2:65" s="12" customFormat="1">
      <c r="B171" s="202"/>
      <c r="D171" s="193" t="s">
        <v>258</v>
      </c>
      <c r="F171" s="204" t="s">
        <v>695</v>
      </c>
      <c r="H171" s="205">
        <v>82.424999999999997</v>
      </c>
      <c r="I171" s="206"/>
      <c r="L171" s="202"/>
      <c r="M171" s="207"/>
      <c r="N171" s="208"/>
      <c r="O171" s="208"/>
      <c r="P171" s="208"/>
      <c r="Q171" s="208"/>
      <c r="R171" s="208"/>
      <c r="S171" s="208"/>
      <c r="T171" s="209"/>
      <c r="AT171" s="210" t="s">
        <v>258</v>
      </c>
      <c r="AU171" s="210" t="s">
        <v>84</v>
      </c>
      <c r="AV171" s="12" t="s">
        <v>84</v>
      </c>
      <c r="AW171" s="12" t="s">
        <v>6</v>
      </c>
      <c r="AX171" s="12" t="s">
        <v>82</v>
      </c>
      <c r="AY171" s="210" t="s">
        <v>166</v>
      </c>
    </row>
    <row r="172" spans="2:65" s="1" customFormat="1" ht="22.5" customHeight="1">
      <c r="B172" s="180"/>
      <c r="C172" s="181" t="s">
        <v>414</v>
      </c>
      <c r="D172" s="181" t="s">
        <v>169</v>
      </c>
      <c r="E172" s="182" t="s">
        <v>696</v>
      </c>
      <c r="F172" s="183" t="s">
        <v>697</v>
      </c>
      <c r="G172" s="184" t="s">
        <v>400</v>
      </c>
      <c r="H172" s="185">
        <v>4</v>
      </c>
      <c r="I172" s="186"/>
      <c r="J172" s="187">
        <f>ROUND(I172*H172,2)</f>
        <v>0</v>
      </c>
      <c r="K172" s="183" t="s">
        <v>246</v>
      </c>
      <c r="L172" s="40"/>
      <c r="M172" s="188" t="s">
        <v>5</v>
      </c>
      <c r="N172" s="189" t="s">
        <v>46</v>
      </c>
      <c r="O172" s="41"/>
      <c r="P172" s="190">
        <f>O172*H172</f>
        <v>0</v>
      </c>
      <c r="Q172" s="190">
        <v>0</v>
      </c>
      <c r="R172" s="190">
        <f>Q172*H172</f>
        <v>0</v>
      </c>
      <c r="S172" s="190">
        <v>0</v>
      </c>
      <c r="T172" s="191">
        <f>S172*H172</f>
        <v>0</v>
      </c>
      <c r="AR172" s="23" t="s">
        <v>165</v>
      </c>
      <c r="AT172" s="23" t="s">
        <v>169</v>
      </c>
      <c r="AU172" s="23" t="s">
        <v>84</v>
      </c>
      <c r="AY172" s="23" t="s">
        <v>166</v>
      </c>
      <c r="BE172" s="192">
        <f>IF(N172="základní",J172,0)</f>
        <v>0</v>
      </c>
      <c r="BF172" s="192">
        <f>IF(N172="snížená",J172,0)</f>
        <v>0</v>
      </c>
      <c r="BG172" s="192">
        <f>IF(N172="zákl. přenesená",J172,0)</f>
        <v>0</v>
      </c>
      <c r="BH172" s="192">
        <f>IF(N172="sníž. přenesená",J172,0)</f>
        <v>0</v>
      </c>
      <c r="BI172" s="192">
        <f>IF(N172="nulová",J172,0)</f>
        <v>0</v>
      </c>
      <c r="BJ172" s="23" t="s">
        <v>82</v>
      </c>
      <c r="BK172" s="192">
        <f>ROUND(I172*H172,2)</f>
        <v>0</v>
      </c>
      <c r="BL172" s="23" t="s">
        <v>165</v>
      </c>
      <c r="BM172" s="23" t="s">
        <v>698</v>
      </c>
    </row>
    <row r="173" spans="2:65" s="1" customFormat="1" ht="24">
      <c r="B173" s="40"/>
      <c r="D173" s="193" t="s">
        <v>174</v>
      </c>
      <c r="F173" s="194" t="s">
        <v>699</v>
      </c>
      <c r="I173" s="195"/>
      <c r="L173" s="40"/>
      <c r="M173" s="196"/>
      <c r="N173" s="41"/>
      <c r="O173" s="41"/>
      <c r="P173" s="41"/>
      <c r="Q173" s="41"/>
      <c r="R173" s="41"/>
      <c r="S173" s="41"/>
      <c r="T173" s="69"/>
      <c r="AT173" s="23" t="s">
        <v>174</v>
      </c>
      <c r="AU173" s="23" t="s">
        <v>84</v>
      </c>
    </row>
    <row r="174" spans="2:65" s="1" customFormat="1" ht="22.5" customHeight="1">
      <c r="B174" s="180"/>
      <c r="C174" s="213" t="s">
        <v>419</v>
      </c>
      <c r="D174" s="213" t="s">
        <v>355</v>
      </c>
      <c r="E174" s="214" t="s">
        <v>700</v>
      </c>
      <c r="F174" s="215" t="s">
        <v>701</v>
      </c>
      <c r="G174" s="216" t="s">
        <v>400</v>
      </c>
      <c r="H174" s="217">
        <v>2</v>
      </c>
      <c r="I174" s="218"/>
      <c r="J174" s="219">
        <f>ROUND(I174*H174,2)</f>
        <v>0</v>
      </c>
      <c r="K174" s="215" t="s">
        <v>246</v>
      </c>
      <c r="L174" s="220"/>
      <c r="M174" s="221" t="s">
        <v>5</v>
      </c>
      <c r="N174" s="222" t="s">
        <v>46</v>
      </c>
      <c r="O174" s="41"/>
      <c r="P174" s="190">
        <f>O174*H174</f>
        <v>0</v>
      </c>
      <c r="Q174" s="190">
        <v>7.2000000000000005E-4</v>
      </c>
      <c r="R174" s="190">
        <f>Q174*H174</f>
        <v>1.4400000000000001E-3</v>
      </c>
      <c r="S174" s="190">
        <v>0</v>
      </c>
      <c r="T174" s="191">
        <f>S174*H174</f>
        <v>0</v>
      </c>
      <c r="AR174" s="23" t="s">
        <v>204</v>
      </c>
      <c r="AT174" s="23" t="s">
        <v>355</v>
      </c>
      <c r="AU174" s="23" t="s">
        <v>84</v>
      </c>
      <c r="AY174" s="23" t="s">
        <v>166</v>
      </c>
      <c r="BE174" s="192">
        <f>IF(N174="základní",J174,0)</f>
        <v>0</v>
      </c>
      <c r="BF174" s="192">
        <f>IF(N174="snížená",J174,0)</f>
        <v>0</v>
      </c>
      <c r="BG174" s="192">
        <f>IF(N174="zákl. přenesená",J174,0)</f>
        <v>0</v>
      </c>
      <c r="BH174" s="192">
        <f>IF(N174="sníž. přenesená",J174,0)</f>
        <v>0</v>
      </c>
      <c r="BI174" s="192">
        <f>IF(N174="nulová",J174,0)</f>
        <v>0</v>
      </c>
      <c r="BJ174" s="23" t="s">
        <v>82</v>
      </c>
      <c r="BK174" s="192">
        <f>ROUND(I174*H174,2)</f>
        <v>0</v>
      </c>
      <c r="BL174" s="23" t="s">
        <v>165</v>
      </c>
      <c r="BM174" s="23" t="s">
        <v>702</v>
      </c>
    </row>
    <row r="175" spans="2:65" s="1" customFormat="1">
      <c r="B175" s="40"/>
      <c r="D175" s="193" t="s">
        <v>174</v>
      </c>
      <c r="F175" s="194" t="s">
        <v>701</v>
      </c>
      <c r="I175" s="195"/>
      <c r="L175" s="40"/>
      <c r="M175" s="196"/>
      <c r="N175" s="41"/>
      <c r="O175" s="41"/>
      <c r="P175" s="41"/>
      <c r="Q175" s="41"/>
      <c r="R175" s="41"/>
      <c r="S175" s="41"/>
      <c r="T175" s="69"/>
      <c r="AT175" s="23" t="s">
        <v>174</v>
      </c>
      <c r="AU175" s="23" t="s">
        <v>84</v>
      </c>
    </row>
    <row r="176" spans="2:65" s="1" customFormat="1" ht="22.5" customHeight="1">
      <c r="B176" s="180"/>
      <c r="C176" s="213" t="s">
        <v>424</v>
      </c>
      <c r="D176" s="213" t="s">
        <v>355</v>
      </c>
      <c r="E176" s="214" t="s">
        <v>703</v>
      </c>
      <c r="F176" s="215" t="s">
        <v>704</v>
      </c>
      <c r="G176" s="216" t="s">
        <v>400</v>
      </c>
      <c r="H176" s="217">
        <v>1</v>
      </c>
      <c r="I176" s="218"/>
      <c r="J176" s="219">
        <f>ROUND(I176*H176,2)</f>
        <v>0</v>
      </c>
      <c r="K176" s="215" t="s">
        <v>5</v>
      </c>
      <c r="L176" s="220"/>
      <c r="M176" s="221" t="s">
        <v>5</v>
      </c>
      <c r="N176" s="222" t="s">
        <v>46</v>
      </c>
      <c r="O176" s="41"/>
      <c r="P176" s="190">
        <f>O176*H176</f>
        <v>0</v>
      </c>
      <c r="Q176" s="190">
        <v>1.6000000000000001E-3</v>
      </c>
      <c r="R176" s="190">
        <f>Q176*H176</f>
        <v>1.6000000000000001E-3</v>
      </c>
      <c r="S176" s="190">
        <v>0</v>
      </c>
      <c r="T176" s="191">
        <f>S176*H176</f>
        <v>0</v>
      </c>
      <c r="AR176" s="23" t="s">
        <v>204</v>
      </c>
      <c r="AT176" s="23" t="s">
        <v>355</v>
      </c>
      <c r="AU176" s="23" t="s">
        <v>84</v>
      </c>
      <c r="AY176" s="23" t="s">
        <v>166</v>
      </c>
      <c r="BE176" s="192">
        <f>IF(N176="základní",J176,0)</f>
        <v>0</v>
      </c>
      <c r="BF176" s="192">
        <f>IF(N176="snížená",J176,0)</f>
        <v>0</v>
      </c>
      <c r="BG176" s="192">
        <f>IF(N176="zákl. přenesená",J176,0)</f>
        <v>0</v>
      </c>
      <c r="BH176" s="192">
        <f>IF(N176="sníž. přenesená",J176,0)</f>
        <v>0</v>
      </c>
      <c r="BI176" s="192">
        <f>IF(N176="nulová",J176,0)</f>
        <v>0</v>
      </c>
      <c r="BJ176" s="23" t="s">
        <v>82</v>
      </c>
      <c r="BK176" s="192">
        <f>ROUND(I176*H176,2)</f>
        <v>0</v>
      </c>
      <c r="BL176" s="23" t="s">
        <v>165</v>
      </c>
      <c r="BM176" s="23" t="s">
        <v>705</v>
      </c>
    </row>
    <row r="177" spans="2:65" s="1" customFormat="1">
      <c r="B177" s="40"/>
      <c r="D177" s="193" t="s">
        <v>174</v>
      </c>
      <c r="F177" s="194" t="s">
        <v>704</v>
      </c>
      <c r="I177" s="195"/>
      <c r="L177" s="40"/>
      <c r="M177" s="196"/>
      <c r="N177" s="41"/>
      <c r="O177" s="41"/>
      <c r="P177" s="41"/>
      <c r="Q177" s="41"/>
      <c r="R177" s="41"/>
      <c r="S177" s="41"/>
      <c r="T177" s="69"/>
      <c r="AT177" s="23" t="s">
        <v>174</v>
      </c>
      <c r="AU177" s="23" t="s">
        <v>84</v>
      </c>
    </row>
    <row r="178" spans="2:65" s="1" customFormat="1" ht="22.5" customHeight="1">
      <c r="B178" s="180"/>
      <c r="C178" s="181" t="s">
        <v>428</v>
      </c>
      <c r="D178" s="181" t="s">
        <v>169</v>
      </c>
      <c r="E178" s="182" t="s">
        <v>706</v>
      </c>
      <c r="F178" s="183" t="s">
        <v>707</v>
      </c>
      <c r="G178" s="184" t="s">
        <v>400</v>
      </c>
      <c r="H178" s="185">
        <v>2</v>
      </c>
      <c r="I178" s="186"/>
      <c r="J178" s="187">
        <f>ROUND(I178*H178,2)</f>
        <v>0</v>
      </c>
      <c r="K178" s="183" t="s">
        <v>246</v>
      </c>
      <c r="L178" s="40"/>
      <c r="M178" s="188" t="s">
        <v>5</v>
      </c>
      <c r="N178" s="189" t="s">
        <v>46</v>
      </c>
      <c r="O178" s="41"/>
      <c r="P178" s="190">
        <f>O178*H178</f>
        <v>0</v>
      </c>
      <c r="Q178" s="190">
        <v>1.6299999999999999E-3</v>
      </c>
      <c r="R178" s="190">
        <f>Q178*H178</f>
        <v>3.2599999999999999E-3</v>
      </c>
      <c r="S178" s="190">
        <v>0</v>
      </c>
      <c r="T178" s="191">
        <f>S178*H178</f>
        <v>0</v>
      </c>
      <c r="AR178" s="23" t="s">
        <v>165</v>
      </c>
      <c r="AT178" s="23" t="s">
        <v>169</v>
      </c>
      <c r="AU178" s="23" t="s">
        <v>84</v>
      </c>
      <c r="AY178" s="23" t="s">
        <v>166</v>
      </c>
      <c r="BE178" s="192">
        <f>IF(N178="základní",J178,0)</f>
        <v>0</v>
      </c>
      <c r="BF178" s="192">
        <f>IF(N178="snížená",J178,0)</f>
        <v>0</v>
      </c>
      <c r="BG178" s="192">
        <f>IF(N178="zákl. přenesená",J178,0)</f>
        <v>0</v>
      </c>
      <c r="BH178" s="192">
        <f>IF(N178="sníž. přenesená",J178,0)</f>
        <v>0</v>
      </c>
      <c r="BI178" s="192">
        <f>IF(N178="nulová",J178,0)</f>
        <v>0</v>
      </c>
      <c r="BJ178" s="23" t="s">
        <v>82</v>
      </c>
      <c r="BK178" s="192">
        <f>ROUND(I178*H178,2)</f>
        <v>0</v>
      </c>
      <c r="BL178" s="23" t="s">
        <v>165</v>
      </c>
      <c r="BM178" s="23" t="s">
        <v>708</v>
      </c>
    </row>
    <row r="179" spans="2:65" s="1" customFormat="1">
      <c r="B179" s="40"/>
      <c r="D179" s="193" t="s">
        <v>174</v>
      </c>
      <c r="F179" s="194" t="s">
        <v>709</v>
      </c>
      <c r="I179" s="195"/>
      <c r="L179" s="40"/>
      <c r="M179" s="196"/>
      <c r="N179" s="41"/>
      <c r="O179" s="41"/>
      <c r="P179" s="41"/>
      <c r="Q179" s="41"/>
      <c r="R179" s="41"/>
      <c r="S179" s="41"/>
      <c r="T179" s="69"/>
      <c r="AT179" s="23" t="s">
        <v>174</v>
      </c>
      <c r="AU179" s="23" t="s">
        <v>84</v>
      </c>
    </row>
    <row r="180" spans="2:65" s="1" customFormat="1" ht="22.5" customHeight="1">
      <c r="B180" s="180"/>
      <c r="C180" s="181" t="s">
        <v>433</v>
      </c>
      <c r="D180" s="181" t="s">
        <v>169</v>
      </c>
      <c r="E180" s="182" t="s">
        <v>710</v>
      </c>
      <c r="F180" s="183" t="s">
        <v>711</v>
      </c>
      <c r="G180" s="184" t="s">
        <v>400</v>
      </c>
      <c r="H180" s="185">
        <v>2</v>
      </c>
      <c r="I180" s="186"/>
      <c r="J180" s="187">
        <f>ROUND(I180*H180,2)</f>
        <v>0</v>
      </c>
      <c r="K180" s="183" t="s">
        <v>246</v>
      </c>
      <c r="L180" s="40"/>
      <c r="M180" s="188" t="s">
        <v>5</v>
      </c>
      <c r="N180" s="189" t="s">
        <v>46</v>
      </c>
      <c r="O180" s="41"/>
      <c r="P180" s="190">
        <f>O180*H180</f>
        <v>0</v>
      </c>
      <c r="Q180" s="190">
        <v>7.2000000000000005E-4</v>
      </c>
      <c r="R180" s="190">
        <f>Q180*H180</f>
        <v>1.4400000000000001E-3</v>
      </c>
      <c r="S180" s="190">
        <v>0</v>
      </c>
      <c r="T180" s="191">
        <f>S180*H180</f>
        <v>0</v>
      </c>
      <c r="AR180" s="23" t="s">
        <v>165</v>
      </c>
      <c r="AT180" s="23" t="s">
        <v>169</v>
      </c>
      <c r="AU180" s="23" t="s">
        <v>84</v>
      </c>
      <c r="AY180" s="23" t="s">
        <v>166</v>
      </c>
      <c r="BE180" s="192">
        <f>IF(N180="základní",J180,0)</f>
        <v>0</v>
      </c>
      <c r="BF180" s="192">
        <f>IF(N180="snížená",J180,0)</f>
        <v>0</v>
      </c>
      <c r="BG180" s="192">
        <f>IF(N180="zákl. přenesená",J180,0)</f>
        <v>0</v>
      </c>
      <c r="BH180" s="192">
        <f>IF(N180="sníž. přenesená",J180,0)</f>
        <v>0</v>
      </c>
      <c r="BI180" s="192">
        <f>IF(N180="nulová",J180,0)</f>
        <v>0</v>
      </c>
      <c r="BJ180" s="23" t="s">
        <v>82</v>
      </c>
      <c r="BK180" s="192">
        <f>ROUND(I180*H180,2)</f>
        <v>0</v>
      </c>
      <c r="BL180" s="23" t="s">
        <v>165</v>
      </c>
      <c r="BM180" s="23" t="s">
        <v>712</v>
      </c>
    </row>
    <row r="181" spans="2:65" s="1" customFormat="1" ht="24">
      <c r="B181" s="40"/>
      <c r="D181" s="193" t="s">
        <v>174</v>
      </c>
      <c r="F181" s="194" t="s">
        <v>713</v>
      </c>
      <c r="I181" s="195"/>
      <c r="L181" s="40"/>
      <c r="M181" s="196"/>
      <c r="N181" s="41"/>
      <c r="O181" s="41"/>
      <c r="P181" s="41"/>
      <c r="Q181" s="41"/>
      <c r="R181" s="41"/>
      <c r="S181" s="41"/>
      <c r="T181" s="69"/>
      <c r="AT181" s="23" t="s">
        <v>174</v>
      </c>
      <c r="AU181" s="23" t="s">
        <v>84</v>
      </c>
    </row>
    <row r="182" spans="2:65" s="1" customFormat="1" ht="22.5" customHeight="1">
      <c r="B182" s="180"/>
      <c r="C182" s="213" t="s">
        <v>437</v>
      </c>
      <c r="D182" s="213" t="s">
        <v>355</v>
      </c>
      <c r="E182" s="214" t="s">
        <v>714</v>
      </c>
      <c r="F182" s="215" t="s">
        <v>715</v>
      </c>
      <c r="G182" s="216" t="s">
        <v>400</v>
      </c>
      <c r="H182" s="217">
        <v>2</v>
      </c>
      <c r="I182" s="218"/>
      <c r="J182" s="219">
        <f>ROUND(I182*H182,2)</f>
        <v>0</v>
      </c>
      <c r="K182" s="215" t="s">
        <v>5</v>
      </c>
      <c r="L182" s="220"/>
      <c r="M182" s="221" t="s">
        <v>5</v>
      </c>
      <c r="N182" s="222" t="s">
        <v>46</v>
      </c>
      <c r="O182" s="41"/>
      <c r="P182" s="190">
        <f>O182*H182</f>
        <v>0</v>
      </c>
      <c r="Q182" s="190">
        <v>6.4999999999999997E-3</v>
      </c>
      <c r="R182" s="190">
        <f>Q182*H182</f>
        <v>1.2999999999999999E-2</v>
      </c>
      <c r="S182" s="190">
        <v>0</v>
      </c>
      <c r="T182" s="191">
        <f>S182*H182</f>
        <v>0</v>
      </c>
      <c r="AR182" s="23" t="s">
        <v>204</v>
      </c>
      <c r="AT182" s="23" t="s">
        <v>355</v>
      </c>
      <c r="AU182" s="23" t="s">
        <v>84</v>
      </c>
      <c r="AY182" s="23" t="s">
        <v>166</v>
      </c>
      <c r="BE182" s="192">
        <f>IF(N182="základní",J182,0)</f>
        <v>0</v>
      </c>
      <c r="BF182" s="192">
        <f>IF(N182="snížená",J182,0)</f>
        <v>0</v>
      </c>
      <c r="BG182" s="192">
        <f>IF(N182="zákl. přenesená",J182,0)</f>
        <v>0</v>
      </c>
      <c r="BH182" s="192">
        <f>IF(N182="sníž. přenesená",J182,0)</f>
        <v>0</v>
      </c>
      <c r="BI182" s="192">
        <f>IF(N182="nulová",J182,0)</f>
        <v>0</v>
      </c>
      <c r="BJ182" s="23" t="s">
        <v>82</v>
      </c>
      <c r="BK182" s="192">
        <f>ROUND(I182*H182,2)</f>
        <v>0</v>
      </c>
      <c r="BL182" s="23" t="s">
        <v>165</v>
      </c>
      <c r="BM182" s="23" t="s">
        <v>716</v>
      </c>
    </row>
    <row r="183" spans="2:65" s="1" customFormat="1">
      <c r="B183" s="40"/>
      <c r="D183" s="193" t="s">
        <v>174</v>
      </c>
      <c r="F183" s="194" t="s">
        <v>717</v>
      </c>
      <c r="I183" s="195"/>
      <c r="L183" s="40"/>
      <c r="M183" s="196"/>
      <c r="N183" s="41"/>
      <c r="O183" s="41"/>
      <c r="P183" s="41"/>
      <c r="Q183" s="41"/>
      <c r="R183" s="41"/>
      <c r="S183" s="41"/>
      <c r="T183" s="69"/>
      <c r="AT183" s="23" t="s">
        <v>174</v>
      </c>
      <c r="AU183" s="23" t="s">
        <v>84</v>
      </c>
    </row>
    <row r="184" spans="2:65" s="1" customFormat="1" ht="22.5" customHeight="1">
      <c r="B184" s="180"/>
      <c r="C184" s="213" t="s">
        <v>442</v>
      </c>
      <c r="D184" s="213" t="s">
        <v>355</v>
      </c>
      <c r="E184" s="214" t="s">
        <v>718</v>
      </c>
      <c r="F184" s="215" t="s">
        <v>719</v>
      </c>
      <c r="G184" s="216" t="s">
        <v>659</v>
      </c>
      <c r="H184" s="217">
        <v>2</v>
      </c>
      <c r="I184" s="218"/>
      <c r="J184" s="219">
        <f>ROUND(I184*H184,2)</f>
        <v>0</v>
      </c>
      <c r="K184" s="215" t="s">
        <v>5</v>
      </c>
      <c r="L184" s="220"/>
      <c r="M184" s="221" t="s">
        <v>5</v>
      </c>
      <c r="N184" s="222" t="s">
        <v>46</v>
      </c>
      <c r="O184" s="41"/>
      <c r="P184" s="190">
        <f>O184*H184</f>
        <v>0</v>
      </c>
      <c r="Q184" s="190">
        <v>7.3000000000000001E-3</v>
      </c>
      <c r="R184" s="190">
        <f>Q184*H184</f>
        <v>1.46E-2</v>
      </c>
      <c r="S184" s="190">
        <v>0</v>
      </c>
      <c r="T184" s="191">
        <f>S184*H184</f>
        <v>0</v>
      </c>
      <c r="AR184" s="23" t="s">
        <v>204</v>
      </c>
      <c r="AT184" s="23" t="s">
        <v>355</v>
      </c>
      <c r="AU184" s="23" t="s">
        <v>84</v>
      </c>
      <c r="AY184" s="23" t="s">
        <v>166</v>
      </c>
      <c r="BE184" s="192">
        <f>IF(N184="základní",J184,0)</f>
        <v>0</v>
      </c>
      <c r="BF184" s="192">
        <f>IF(N184="snížená",J184,0)</f>
        <v>0</v>
      </c>
      <c r="BG184" s="192">
        <f>IF(N184="zákl. přenesená",J184,0)</f>
        <v>0</v>
      </c>
      <c r="BH184" s="192">
        <f>IF(N184="sníž. přenesená",J184,0)</f>
        <v>0</v>
      </c>
      <c r="BI184" s="192">
        <f>IF(N184="nulová",J184,0)</f>
        <v>0</v>
      </c>
      <c r="BJ184" s="23" t="s">
        <v>82</v>
      </c>
      <c r="BK184" s="192">
        <f>ROUND(I184*H184,2)</f>
        <v>0</v>
      </c>
      <c r="BL184" s="23" t="s">
        <v>165</v>
      </c>
      <c r="BM184" s="23" t="s">
        <v>720</v>
      </c>
    </row>
    <row r="185" spans="2:65" s="1" customFormat="1">
      <c r="B185" s="40"/>
      <c r="D185" s="193" t="s">
        <v>174</v>
      </c>
      <c r="F185" s="194" t="s">
        <v>721</v>
      </c>
      <c r="I185" s="195"/>
      <c r="L185" s="40"/>
      <c r="M185" s="196"/>
      <c r="N185" s="41"/>
      <c r="O185" s="41"/>
      <c r="P185" s="41"/>
      <c r="Q185" s="41"/>
      <c r="R185" s="41"/>
      <c r="S185" s="41"/>
      <c r="T185" s="69"/>
      <c r="AT185" s="23" t="s">
        <v>174</v>
      </c>
      <c r="AU185" s="23" t="s">
        <v>84</v>
      </c>
    </row>
    <row r="186" spans="2:65" s="1" customFormat="1" ht="22.5" customHeight="1">
      <c r="B186" s="180"/>
      <c r="C186" s="181" t="s">
        <v>446</v>
      </c>
      <c r="D186" s="181" t="s">
        <v>169</v>
      </c>
      <c r="E186" s="182" t="s">
        <v>722</v>
      </c>
      <c r="F186" s="183" t="s">
        <v>723</v>
      </c>
      <c r="G186" s="184" t="s">
        <v>400</v>
      </c>
      <c r="H186" s="185">
        <v>1</v>
      </c>
      <c r="I186" s="186"/>
      <c r="J186" s="187">
        <f>ROUND(I186*H186,2)</f>
        <v>0</v>
      </c>
      <c r="K186" s="183" t="s">
        <v>246</v>
      </c>
      <c r="L186" s="40"/>
      <c r="M186" s="188" t="s">
        <v>5</v>
      </c>
      <c r="N186" s="189" t="s">
        <v>46</v>
      </c>
      <c r="O186" s="41"/>
      <c r="P186" s="190">
        <f>O186*H186</f>
        <v>0</v>
      </c>
      <c r="Q186" s="190">
        <v>8.5999999999999998E-4</v>
      </c>
      <c r="R186" s="190">
        <f>Q186*H186</f>
        <v>8.5999999999999998E-4</v>
      </c>
      <c r="S186" s="190">
        <v>0</v>
      </c>
      <c r="T186" s="191">
        <f>S186*H186</f>
        <v>0</v>
      </c>
      <c r="AR186" s="23" t="s">
        <v>165</v>
      </c>
      <c r="AT186" s="23" t="s">
        <v>169</v>
      </c>
      <c r="AU186" s="23" t="s">
        <v>84</v>
      </c>
      <c r="AY186" s="23" t="s">
        <v>166</v>
      </c>
      <c r="BE186" s="192">
        <f>IF(N186="základní",J186,0)</f>
        <v>0</v>
      </c>
      <c r="BF186" s="192">
        <f>IF(N186="snížená",J186,0)</f>
        <v>0</v>
      </c>
      <c r="BG186" s="192">
        <f>IF(N186="zákl. přenesená",J186,0)</f>
        <v>0</v>
      </c>
      <c r="BH186" s="192">
        <f>IF(N186="sníž. přenesená",J186,0)</f>
        <v>0</v>
      </c>
      <c r="BI186" s="192">
        <f>IF(N186="nulová",J186,0)</f>
        <v>0</v>
      </c>
      <c r="BJ186" s="23" t="s">
        <v>82</v>
      </c>
      <c r="BK186" s="192">
        <f>ROUND(I186*H186,2)</f>
        <v>0</v>
      </c>
      <c r="BL186" s="23" t="s">
        <v>165</v>
      </c>
      <c r="BM186" s="23" t="s">
        <v>724</v>
      </c>
    </row>
    <row r="187" spans="2:65" s="1" customFormat="1" ht="24">
      <c r="B187" s="40"/>
      <c r="D187" s="193" t="s">
        <v>174</v>
      </c>
      <c r="F187" s="194" t="s">
        <v>725</v>
      </c>
      <c r="I187" s="195"/>
      <c r="L187" s="40"/>
      <c r="M187" s="196"/>
      <c r="N187" s="41"/>
      <c r="O187" s="41"/>
      <c r="P187" s="41"/>
      <c r="Q187" s="41"/>
      <c r="R187" s="41"/>
      <c r="S187" s="41"/>
      <c r="T187" s="69"/>
      <c r="AT187" s="23" t="s">
        <v>174</v>
      </c>
      <c r="AU187" s="23" t="s">
        <v>84</v>
      </c>
    </row>
    <row r="188" spans="2:65" s="1" customFormat="1" ht="22.5" customHeight="1">
      <c r="B188" s="180"/>
      <c r="C188" s="213" t="s">
        <v>451</v>
      </c>
      <c r="D188" s="213" t="s">
        <v>355</v>
      </c>
      <c r="E188" s="214" t="s">
        <v>726</v>
      </c>
      <c r="F188" s="215" t="s">
        <v>727</v>
      </c>
      <c r="G188" s="216" t="s">
        <v>400</v>
      </c>
      <c r="H188" s="217">
        <v>1</v>
      </c>
      <c r="I188" s="218"/>
      <c r="J188" s="219">
        <f>ROUND(I188*H188,2)</f>
        <v>0</v>
      </c>
      <c r="K188" s="215" t="s">
        <v>5</v>
      </c>
      <c r="L188" s="220"/>
      <c r="M188" s="221" t="s">
        <v>5</v>
      </c>
      <c r="N188" s="222" t="s">
        <v>46</v>
      </c>
      <c r="O188" s="41"/>
      <c r="P188" s="190">
        <f>O188*H188</f>
        <v>0</v>
      </c>
      <c r="Q188" s="190">
        <v>1.7579999999999998E-2</v>
      </c>
      <c r="R188" s="190">
        <f>Q188*H188</f>
        <v>1.7579999999999998E-2</v>
      </c>
      <c r="S188" s="190">
        <v>0</v>
      </c>
      <c r="T188" s="191">
        <f>S188*H188</f>
        <v>0</v>
      </c>
      <c r="AR188" s="23" t="s">
        <v>204</v>
      </c>
      <c r="AT188" s="23" t="s">
        <v>355</v>
      </c>
      <c r="AU188" s="23" t="s">
        <v>84</v>
      </c>
      <c r="AY188" s="23" t="s">
        <v>166</v>
      </c>
      <c r="BE188" s="192">
        <f>IF(N188="základní",J188,0)</f>
        <v>0</v>
      </c>
      <c r="BF188" s="192">
        <f>IF(N188="snížená",J188,0)</f>
        <v>0</v>
      </c>
      <c r="BG188" s="192">
        <f>IF(N188="zákl. přenesená",J188,0)</f>
        <v>0</v>
      </c>
      <c r="BH188" s="192">
        <f>IF(N188="sníž. přenesená",J188,0)</f>
        <v>0</v>
      </c>
      <c r="BI188" s="192">
        <f>IF(N188="nulová",J188,0)</f>
        <v>0</v>
      </c>
      <c r="BJ188" s="23" t="s">
        <v>82</v>
      </c>
      <c r="BK188" s="192">
        <f>ROUND(I188*H188,2)</f>
        <v>0</v>
      </c>
      <c r="BL188" s="23" t="s">
        <v>165</v>
      </c>
      <c r="BM188" s="23" t="s">
        <v>728</v>
      </c>
    </row>
    <row r="189" spans="2:65" s="1" customFormat="1">
      <c r="B189" s="40"/>
      <c r="D189" s="193" t="s">
        <v>174</v>
      </c>
      <c r="F189" s="194" t="s">
        <v>729</v>
      </c>
      <c r="I189" s="195"/>
      <c r="L189" s="40"/>
      <c r="M189" s="196"/>
      <c r="N189" s="41"/>
      <c r="O189" s="41"/>
      <c r="P189" s="41"/>
      <c r="Q189" s="41"/>
      <c r="R189" s="41"/>
      <c r="S189" s="41"/>
      <c r="T189" s="69"/>
      <c r="AT189" s="23" t="s">
        <v>174</v>
      </c>
      <c r="AU189" s="23" t="s">
        <v>84</v>
      </c>
    </row>
    <row r="190" spans="2:65" s="1" customFormat="1" ht="22.5" customHeight="1">
      <c r="B190" s="180"/>
      <c r="C190" s="213" t="s">
        <v>455</v>
      </c>
      <c r="D190" s="213" t="s">
        <v>355</v>
      </c>
      <c r="E190" s="214" t="s">
        <v>730</v>
      </c>
      <c r="F190" s="215" t="s">
        <v>731</v>
      </c>
      <c r="G190" s="216" t="s">
        <v>400</v>
      </c>
      <c r="H190" s="217">
        <v>1</v>
      </c>
      <c r="I190" s="218"/>
      <c r="J190" s="219">
        <f>ROUND(I190*H190,2)</f>
        <v>0</v>
      </c>
      <c r="K190" s="215" t="s">
        <v>5</v>
      </c>
      <c r="L190" s="220"/>
      <c r="M190" s="221" t="s">
        <v>5</v>
      </c>
      <c r="N190" s="222" t="s">
        <v>46</v>
      </c>
      <c r="O190" s="41"/>
      <c r="P190" s="190">
        <f>O190*H190</f>
        <v>0</v>
      </c>
      <c r="Q190" s="190">
        <v>6.5399999999999998E-3</v>
      </c>
      <c r="R190" s="190">
        <f>Q190*H190</f>
        <v>6.5399999999999998E-3</v>
      </c>
      <c r="S190" s="190">
        <v>0</v>
      </c>
      <c r="T190" s="191">
        <f>S190*H190</f>
        <v>0</v>
      </c>
      <c r="AR190" s="23" t="s">
        <v>204</v>
      </c>
      <c r="AT190" s="23" t="s">
        <v>355</v>
      </c>
      <c r="AU190" s="23" t="s">
        <v>84</v>
      </c>
      <c r="AY190" s="23" t="s">
        <v>166</v>
      </c>
      <c r="BE190" s="192">
        <f>IF(N190="základní",J190,0)</f>
        <v>0</v>
      </c>
      <c r="BF190" s="192">
        <f>IF(N190="snížená",J190,0)</f>
        <v>0</v>
      </c>
      <c r="BG190" s="192">
        <f>IF(N190="zákl. přenesená",J190,0)</f>
        <v>0</v>
      </c>
      <c r="BH190" s="192">
        <f>IF(N190="sníž. přenesená",J190,0)</f>
        <v>0</v>
      </c>
      <c r="BI190" s="192">
        <f>IF(N190="nulová",J190,0)</f>
        <v>0</v>
      </c>
      <c r="BJ190" s="23" t="s">
        <v>82</v>
      </c>
      <c r="BK190" s="192">
        <f>ROUND(I190*H190,2)</f>
        <v>0</v>
      </c>
      <c r="BL190" s="23" t="s">
        <v>165</v>
      </c>
      <c r="BM190" s="23" t="s">
        <v>732</v>
      </c>
    </row>
    <row r="191" spans="2:65" s="1" customFormat="1">
      <c r="B191" s="40"/>
      <c r="D191" s="193" t="s">
        <v>174</v>
      </c>
      <c r="F191" s="194" t="s">
        <v>733</v>
      </c>
      <c r="I191" s="195"/>
      <c r="L191" s="40"/>
      <c r="M191" s="196"/>
      <c r="N191" s="41"/>
      <c r="O191" s="41"/>
      <c r="P191" s="41"/>
      <c r="Q191" s="41"/>
      <c r="R191" s="41"/>
      <c r="S191" s="41"/>
      <c r="T191" s="69"/>
      <c r="AT191" s="23" t="s">
        <v>174</v>
      </c>
      <c r="AU191" s="23" t="s">
        <v>84</v>
      </c>
    </row>
    <row r="192" spans="2:65" s="1" customFormat="1" ht="22.5" customHeight="1">
      <c r="B192" s="180"/>
      <c r="C192" s="181" t="s">
        <v>459</v>
      </c>
      <c r="D192" s="181" t="s">
        <v>169</v>
      </c>
      <c r="E192" s="182" t="s">
        <v>734</v>
      </c>
      <c r="F192" s="183" t="s">
        <v>735</v>
      </c>
      <c r="G192" s="184" t="s">
        <v>400</v>
      </c>
      <c r="H192" s="185">
        <v>1</v>
      </c>
      <c r="I192" s="186"/>
      <c r="J192" s="187">
        <f>ROUND(I192*H192,2)</f>
        <v>0</v>
      </c>
      <c r="K192" s="183" t="s">
        <v>246</v>
      </c>
      <c r="L192" s="40"/>
      <c r="M192" s="188" t="s">
        <v>5</v>
      </c>
      <c r="N192" s="189" t="s">
        <v>46</v>
      </c>
      <c r="O192" s="41"/>
      <c r="P192" s="190">
        <f>O192*H192</f>
        <v>0</v>
      </c>
      <c r="Q192" s="190">
        <v>3.4000000000000002E-4</v>
      </c>
      <c r="R192" s="190">
        <f>Q192*H192</f>
        <v>3.4000000000000002E-4</v>
      </c>
      <c r="S192" s="190">
        <v>0</v>
      </c>
      <c r="T192" s="191">
        <f>S192*H192</f>
        <v>0</v>
      </c>
      <c r="AR192" s="23" t="s">
        <v>165</v>
      </c>
      <c r="AT192" s="23" t="s">
        <v>169</v>
      </c>
      <c r="AU192" s="23" t="s">
        <v>84</v>
      </c>
      <c r="AY192" s="23" t="s">
        <v>166</v>
      </c>
      <c r="BE192" s="192">
        <f>IF(N192="základní",J192,0)</f>
        <v>0</v>
      </c>
      <c r="BF192" s="192">
        <f>IF(N192="snížená",J192,0)</f>
        <v>0</v>
      </c>
      <c r="BG192" s="192">
        <f>IF(N192="zákl. přenesená",J192,0)</f>
        <v>0</v>
      </c>
      <c r="BH192" s="192">
        <f>IF(N192="sníž. přenesená",J192,0)</f>
        <v>0</v>
      </c>
      <c r="BI192" s="192">
        <f>IF(N192="nulová",J192,0)</f>
        <v>0</v>
      </c>
      <c r="BJ192" s="23" t="s">
        <v>82</v>
      </c>
      <c r="BK192" s="192">
        <f>ROUND(I192*H192,2)</f>
        <v>0</v>
      </c>
      <c r="BL192" s="23" t="s">
        <v>165</v>
      </c>
      <c r="BM192" s="23" t="s">
        <v>736</v>
      </c>
    </row>
    <row r="193" spans="2:65" s="1" customFormat="1">
      <c r="B193" s="40"/>
      <c r="D193" s="193" t="s">
        <v>174</v>
      </c>
      <c r="F193" s="194" t="s">
        <v>737</v>
      </c>
      <c r="I193" s="195"/>
      <c r="L193" s="40"/>
      <c r="M193" s="196"/>
      <c r="N193" s="41"/>
      <c r="O193" s="41"/>
      <c r="P193" s="41"/>
      <c r="Q193" s="41"/>
      <c r="R193" s="41"/>
      <c r="S193" s="41"/>
      <c r="T193" s="69"/>
      <c r="AT193" s="23" t="s">
        <v>174</v>
      </c>
      <c r="AU193" s="23" t="s">
        <v>84</v>
      </c>
    </row>
    <row r="194" spans="2:65" s="1" customFormat="1" ht="22.5" customHeight="1">
      <c r="B194" s="180"/>
      <c r="C194" s="213" t="s">
        <v>464</v>
      </c>
      <c r="D194" s="213" t="s">
        <v>355</v>
      </c>
      <c r="E194" s="214" t="s">
        <v>738</v>
      </c>
      <c r="F194" s="215" t="s">
        <v>739</v>
      </c>
      <c r="G194" s="216" t="s">
        <v>400</v>
      </c>
      <c r="H194" s="217">
        <v>1</v>
      </c>
      <c r="I194" s="218"/>
      <c r="J194" s="219">
        <f>ROUND(I194*H194,2)</f>
        <v>0</v>
      </c>
      <c r="K194" s="215" t="s">
        <v>246</v>
      </c>
      <c r="L194" s="220"/>
      <c r="M194" s="221" t="s">
        <v>5</v>
      </c>
      <c r="N194" s="222" t="s">
        <v>46</v>
      </c>
      <c r="O194" s="41"/>
      <c r="P194" s="190">
        <f>O194*H194</f>
        <v>0</v>
      </c>
      <c r="Q194" s="190">
        <v>7.8E-2</v>
      </c>
      <c r="R194" s="190">
        <f>Q194*H194</f>
        <v>7.8E-2</v>
      </c>
      <c r="S194" s="190">
        <v>0</v>
      </c>
      <c r="T194" s="191">
        <f>S194*H194</f>
        <v>0</v>
      </c>
      <c r="AR194" s="23" t="s">
        <v>204</v>
      </c>
      <c r="AT194" s="23" t="s">
        <v>355</v>
      </c>
      <c r="AU194" s="23" t="s">
        <v>84</v>
      </c>
      <c r="AY194" s="23" t="s">
        <v>166</v>
      </c>
      <c r="BE194" s="192">
        <f>IF(N194="základní",J194,0)</f>
        <v>0</v>
      </c>
      <c r="BF194" s="192">
        <f>IF(N194="snížená",J194,0)</f>
        <v>0</v>
      </c>
      <c r="BG194" s="192">
        <f>IF(N194="zákl. přenesená",J194,0)</f>
        <v>0</v>
      </c>
      <c r="BH194" s="192">
        <f>IF(N194="sníž. přenesená",J194,0)</f>
        <v>0</v>
      </c>
      <c r="BI194" s="192">
        <f>IF(N194="nulová",J194,0)</f>
        <v>0</v>
      </c>
      <c r="BJ194" s="23" t="s">
        <v>82</v>
      </c>
      <c r="BK194" s="192">
        <f>ROUND(I194*H194,2)</f>
        <v>0</v>
      </c>
      <c r="BL194" s="23" t="s">
        <v>165</v>
      </c>
      <c r="BM194" s="23" t="s">
        <v>740</v>
      </c>
    </row>
    <row r="195" spans="2:65" s="1" customFormat="1">
      <c r="B195" s="40"/>
      <c r="D195" s="193" t="s">
        <v>174</v>
      </c>
      <c r="F195" s="194" t="s">
        <v>739</v>
      </c>
      <c r="I195" s="195"/>
      <c r="L195" s="40"/>
      <c r="M195" s="196"/>
      <c r="N195" s="41"/>
      <c r="O195" s="41"/>
      <c r="P195" s="41"/>
      <c r="Q195" s="41"/>
      <c r="R195" s="41"/>
      <c r="S195" s="41"/>
      <c r="T195" s="69"/>
      <c r="AT195" s="23" t="s">
        <v>174</v>
      </c>
      <c r="AU195" s="23" t="s">
        <v>84</v>
      </c>
    </row>
    <row r="196" spans="2:65" s="1" customFormat="1" ht="22.5" customHeight="1">
      <c r="B196" s="180"/>
      <c r="C196" s="181" t="s">
        <v>469</v>
      </c>
      <c r="D196" s="181" t="s">
        <v>169</v>
      </c>
      <c r="E196" s="182" t="s">
        <v>741</v>
      </c>
      <c r="F196" s="183" t="s">
        <v>742</v>
      </c>
      <c r="G196" s="184" t="s">
        <v>400</v>
      </c>
      <c r="H196" s="185">
        <v>2</v>
      </c>
      <c r="I196" s="186"/>
      <c r="J196" s="187">
        <f>ROUND(I196*H196,2)</f>
        <v>0</v>
      </c>
      <c r="K196" s="183" t="s">
        <v>246</v>
      </c>
      <c r="L196" s="40"/>
      <c r="M196" s="188" t="s">
        <v>5</v>
      </c>
      <c r="N196" s="189" t="s">
        <v>46</v>
      </c>
      <c r="O196" s="41"/>
      <c r="P196" s="190">
        <f>O196*H196</f>
        <v>0</v>
      </c>
      <c r="Q196" s="190">
        <v>1.65E-3</v>
      </c>
      <c r="R196" s="190">
        <f>Q196*H196</f>
        <v>3.3E-3</v>
      </c>
      <c r="S196" s="190">
        <v>0</v>
      </c>
      <c r="T196" s="191">
        <f>S196*H196</f>
        <v>0</v>
      </c>
      <c r="AR196" s="23" t="s">
        <v>165</v>
      </c>
      <c r="AT196" s="23" t="s">
        <v>169</v>
      </c>
      <c r="AU196" s="23" t="s">
        <v>84</v>
      </c>
      <c r="AY196" s="23" t="s">
        <v>166</v>
      </c>
      <c r="BE196" s="192">
        <f>IF(N196="základní",J196,0)</f>
        <v>0</v>
      </c>
      <c r="BF196" s="192">
        <f>IF(N196="snížená",J196,0)</f>
        <v>0</v>
      </c>
      <c r="BG196" s="192">
        <f>IF(N196="zákl. přenesená",J196,0)</f>
        <v>0</v>
      </c>
      <c r="BH196" s="192">
        <f>IF(N196="sníž. přenesená",J196,0)</f>
        <v>0</v>
      </c>
      <c r="BI196" s="192">
        <f>IF(N196="nulová",J196,0)</f>
        <v>0</v>
      </c>
      <c r="BJ196" s="23" t="s">
        <v>82</v>
      </c>
      <c r="BK196" s="192">
        <f>ROUND(I196*H196,2)</f>
        <v>0</v>
      </c>
      <c r="BL196" s="23" t="s">
        <v>165</v>
      </c>
      <c r="BM196" s="23" t="s">
        <v>743</v>
      </c>
    </row>
    <row r="197" spans="2:65" s="1" customFormat="1" ht="24">
      <c r="B197" s="40"/>
      <c r="D197" s="193" t="s">
        <v>174</v>
      </c>
      <c r="F197" s="194" t="s">
        <v>744</v>
      </c>
      <c r="I197" s="195"/>
      <c r="L197" s="40"/>
      <c r="M197" s="196"/>
      <c r="N197" s="41"/>
      <c r="O197" s="41"/>
      <c r="P197" s="41"/>
      <c r="Q197" s="41"/>
      <c r="R197" s="41"/>
      <c r="S197" s="41"/>
      <c r="T197" s="69"/>
      <c r="AT197" s="23" t="s">
        <v>174</v>
      </c>
      <c r="AU197" s="23" t="s">
        <v>84</v>
      </c>
    </row>
    <row r="198" spans="2:65" s="1" customFormat="1" ht="22.5" customHeight="1">
      <c r="B198" s="180"/>
      <c r="C198" s="213" t="s">
        <v>474</v>
      </c>
      <c r="D198" s="213" t="s">
        <v>355</v>
      </c>
      <c r="E198" s="214" t="s">
        <v>745</v>
      </c>
      <c r="F198" s="215" t="s">
        <v>746</v>
      </c>
      <c r="G198" s="216" t="s">
        <v>400</v>
      </c>
      <c r="H198" s="217">
        <v>2</v>
      </c>
      <c r="I198" s="218"/>
      <c r="J198" s="219">
        <f>ROUND(I198*H198,2)</f>
        <v>0</v>
      </c>
      <c r="K198" s="215" t="s">
        <v>5</v>
      </c>
      <c r="L198" s="220"/>
      <c r="M198" s="221" t="s">
        <v>5</v>
      </c>
      <c r="N198" s="222" t="s">
        <v>46</v>
      </c>
      <c r="O198" s="41"/>
      <c r="P198" s="190">
        <f>O198*H198</f>
        <v>0</v>
      </c>
      <c r="Q198" s="190">
        <v>2.1999999999999999E-2</v>
      </c>
      <c r="R198" s="190">
        <f>Q198*H198</f>
        <v>4.3999999999999997E-2</v>
      </c>
      <c r="S198" s="190">
        <v>0</v>
      </c>
      <c r="T198" s="191">
        <f>S198*H198</f>
        <v>0</v>
      </c>
      <c r="AR198" s="23" t="s">
        <v>204</v>
      </c>
      <c r="AT198" s="23" t="s">
        <v>355</v>
      </c>
      <c r="AU198" s="23" t="s">
        <v>84</v>
      </c>
      <c r="AY198" s="23" t="s">
        <v>166</v>
      </c>
      <c r="BE198" s="192">
        <f>IF(N198="základní",J198,0)</f>
        <v>0</v>
      </c>
      <c r="BF198" s="192">
        <f>IF(N198="snížená",J198,0)</f>
        <v>0</v>
      </c>
      <c r="BG198" s="192">
        <f>IF(N198="zákl. přenesená",J198,0)</f>
        <v>0</v>
      </c>
      <c r="BH198" s="192">
        <f>IF(N198="sníž. přenesená",J198,0)</f>
        <v>0</v>
      </c>
      <c r="BI198" s="192">
        <f>IF(N198="nulová",J198,0)</f>
        <v>0</v>
      </c>
      <c r="BJ198" s="23" t="s">
        <v>82</v>
      </c>
      <c r="BK198" s="192">
        <f>ROUND(I198*H198,2)</f>
        <v>0</v>
      </c>
      <c r="BL198" s="23" t="s">
        <v>165</v>
      </c>
      <c r="BM198" s="23" t="s">
        <v>747</v>
      </c>
    </row>
    <row r="199" spans="2:65" s="1" customFormat="1">
      <c r="B199" s="40"/>
      <c r="D199" s="193" t="s">
        <v>174</v>
      </c>
      <c r="F199" s="194" t="s">
        <v>746</v>
      </c>
      <c r="I199" s="195"/>
      <c r="L199" s="40"/>
      <c r="M199" s="196"/>
      <c r="N199" s="41"/>
      <c r="O199" s="41"/>
      <c r="P199" s="41"/>
      <c r="Q199" s="41"/>
      <c r="R199" s="41"/>
      <c r="S199" s="41"/>
      <c r="T199" s="69"/>
      <c r="AT199" s="23" t="s">
        <v>174</v>
      </c>
      <c r="AU199" s="23" t="s">
        <v>84</v>
      </c>
    </row>
    <row r="200" spans="2:65" s="1" customFormat="1" ht="22.5" customHeight="1">
      <c r="B200" s="180"/>
      <c r="C200" s="213" t="s">
        <v>479</v>
      </c>
      <c r="D200" s="213" t="s">
        <v>355</v>
      </c>
      <c r="E200" s="214" t="s">
        <v>748</v>
      </c>
      <c r="F200" s="215" t="s">
        <v>749</v>
      </c>
      <c r="G200" s="216" t="s">
        <v>400</v>
      </c>
      <c r="H200" s="217">
        <v>2</v>
      </c>
      <c r="I200" s="218"/>
      <c r="J200" s="219">
        <f>ROUND(I200*H200,2)</f>
        <v>0</v>
      </c>
      <c r="K200" s="215" t="s">
        <v>5</v>
      </c>
      <c r="L200" s="220"/>
      <c r="M200" s="221" t="s">
        <v>5</v>
      </c>
      <c r="N200" s="222" t="s">
        <v>46</v>
      </c>
      <c r="O200" s="41"/>
      <c r="P200" s="190">
        <f>O200*H200</f>
        <v>0</v>
      </c>
      <c r="Q200" s="190">
        <v>6.5399999999999998E-3</v>
      </c>
      <c r="R200" s="190">
        <f>Q200*H200</f>
        <v>1.308E-2</v>
      </c>
      <c r="S200" s="190">
        <v>0</v>
      </c>
      <c r="T200" s="191">
        <f>S200*H200</f>
        <v>0</v>
      </c>
      <c r="AR200" s="23" t="s">
        <v>204</v>
      </c>
      <c r="AT200" s="23" t="s">
        <v>355</v>
      </c>
      <c r="AU200" s="23" t="s">
        <v>84</v>
      </c>
      <c r="AY200" s="23" t="s">
        <v>166</v>
      </c>
      <c r="BE200" s="192">
        <f>IF(N200="základní",J200,0)</f>
        <v>0</v>
      </c>
      <c r="BF200" s="192">
        <f>IF(N200="snížená",J200,0)</f>
        <v>0</v>
      </c>
      <c r="BG200" s="192">
        <f>IF(N200="zákl. přenesená",J200,0)</f>
        <v>0</v>
      </c>
      <c r="BH200" s="192">
        <f>IF(N200="sníž. přenesená",J200,0)</f>
        <v>0</v>
      </c>
      <c r="BI200" s="192">
        <f>IF(N200="nulová",J200,0)</f>
        <v>0</v>
      </c>
      <c r="BJ200" s="23" t="s">
        <v>82</v>
      </c>
      <c r="BK200" s="192">
        <f>ROUND(I200*H200,2)</f>
        <v>0</v>
      </c>
      <c r="BL200" s="23" t="s">
        <v>165</v>
      </c>
      <c r="BM200" s="23" t="s">
        <v>750</v>
      </c>
    </row>
    <row r="201" spans="2:65" s="1" customFormat="1">
      <c r="B201" s="40"/>
      <c r="D201" s="193" t="s">
        <v>174</v>
      </c>
      <c r="F201" s="194" t="s">
        <v>751</v>
      </c>
      <c r="I201" s="195"/>
      <c r="L201" s="40"/>
      <c r="M201" s="196"/>
      <c r="N201" s="41"/>
      <c r="O201" s="41"/>
      <c r="P201" s="41"/>
      <c r="Q201" s="41"/>
      <c r="R201" s="41"/>
      <c r="S201" s="41"/>
      <c r="T201" s="69"/>
      <c r="AT201" s="23" t="s">
        <v>174</v>
      </c>
      <c r="AU201" s="23" t="s">
        <v>84</v>
      </c>
    </row>
    <row r="202" spans="2:65" s="1" customFormat="1" ht="22.5" customHeight="1">
      <c r="B202" s="180"/>
      <c r="C202" s="181" t="s">
        <v>484</v>
      </c>
      <c r="D202" s="181" t="s">
        <v>169</v>
      </c>
      <c r="E202" s="182" t="s">
        <v>752</v>
      </c>
      <c r="F202" s="183" t="s">
        <v>753</v>
      </c>
      <c r="G202" s="184" t="s">
        <v>400</v>
      </c>
      <c r="H202" s="185">
        <v>2</v>
      </c>
      <c r="I202" s="186"/>
      <c r="J202" s="187">
        <f>ROUND(I202*H202,2)</f>
        <v>0</v>
      </c>
      <c r="K202" s="183" t="s">
        <v>246</v>
      </c>
      <c r="L202" s="40"/>
      <c r="M202" s="188" t="s">
        <v>5</v>
      </c>
      <c r="N202" s="189" t="s">
        <v>46</v>
      </c>
      <c r="O202" s="41"/>
      <c r="P202" s="190">
        <f>O202*H202</f>
        <v>0</v>
      </c>
      <c r="Q202" s="190">
        <v>0</v>
      </c>
      <c r="R202" s="190">
        <f>Q202*H202</f>
        <v>0</v>
      </c>
      <c r="S202" s="190">
        <v>0</v>
      </c>
      <c r="T202" s="191">
        <f>S202*H202</f>
        <v>0</v>
      </c>
      <c r="AR202" s="23" t="s">
        <v>165</v>
      </c>
      <c r="AT202" s="23" t="s">
        <v>169</v>
      </c>
      <c r="AU202" s="23" t="s">
        <v>84</v>
      </c>
      <c r="AY202" s="23" t="s">
        <v>166</v>
      </c>
      <c r="BE202" s="192">
        <f>IF(N202="základní",J202,0)</f>
        <v>0</v>
      </c>
      <c r="BF202" s="192">
        <f>IF(N202="snížená",J202,0)</f>
        <v>0</v>
      </c>
      <c r="BG202" s="192">
        <f>IF(N202="zákl. přenesená",J202,0)</f>
        <v>0</v>
      </c>
      <c r="BH202" s="192">
        <f>IF(N202="sníž. přenesená",J202,0)</f>
        <v>0</v>
      </c>
      <c r="BI202" s="192">
        <f>IF(N202="nulová",J202,0)</f>
        <v>0</v>
      </c>
      <c r="BJ202" s="23" t="s">
        <v>82</v>
      </c>
      <c r="BK202" s="192">
        <f>ROUND(I202*H202,2)</f>
        <v>0</v>
      </c>
      <c r="BL202" s="23" t="s">
        <v>165</v>
      </c>
      <c r="BM202" s="23" t="s">
        <v>754</v>
      </c>
    </row>
    <row r="203" spans="2:65" s="1" customFormat="1" ht="24">
      <c r="B203" s="40"/>
      <c r="D203" s="193" t="s">
        <v>174</v>
      </c>
      <c r="F203" s="194" t="s">
        <v>755</v>
      </c>
      <c r="I203" s="195"/>
      <c r="L203" s="40"/>
      <c r="M203" s="196"/>
      <c r="N203" s="41"/>
      <c r="O203" s="41"/>
      <c r="P203" s="41"/>
      <c r="Q203" s="41"/>
      <c r="R203" s="41"/>
      <c r="S203" s="41"/>
      <c r="T203" s="69"/>
      <c r="AT203" s="23" t="s">
        <v>174</v>
      </c>
      <c r="AU203" s="23" t="s">
        <v>84</v>
      </c>
    </row>
    <row r="204" spans="2:65" s="1" customFormat="1" ht="22.5" customHeight="1">
      <c r="B204" s="180"/>
      <c r="C204" s="213" t="s">
        <v>489</v>
      </c>
      <c r="D204" s="213" t="s">
        <v>355</v>
      </c>
      <c r="E204" s="214" t="s">
        <v>756</v>
      </c>
      <c r="F204" s="215" t="s">
        <v>757</v>
      </c>
      <c r="G204" s="216" t="s">
        <v>400</v>
      </c>
      <c r="H204" s="217">
        <v>2</v>
      </c>
      <c r="I204" s="218"/>
      <c r="J204" s="219">
        <f>ROUND(I204*H204,2)</f>
        <v>0</v>
      </c>
      <c r="K204" s="215" t="s">
        <v>5</v>
      </c>
      <c r="L204" s="220"/>
      <c r="M204" s="221" t="s">
        <v>5</v>
      </c>
      <c r="N204" s="222" t="s">
        <v>46</v>
      </c>
      <c r="O204" s="41"/>
      <c r="P204" s="190">
        <f>O204*H204</f>
        <v>0</v>
      </c>
      <c r="Q204" s="190">
        <v>2.3999999999999998E-3</v>
      </c>
      <c r="R204" s="190">
        <f>Q204*H204</f>
        <v>4.7999999999999996E-3</v>
      </c>
      <c r="S204" s="190">
        <v>0</v>
      </c>
      <c r="T204" s="191">
        <f>S204*H204</f>
        <v>0</v>
      </c>
      <c r="AR204" s="23" t="s">
        <v>204</v>
      </c>
      <c r="AT204" s="23" t="s">
        <v>355</v>
      </c>
      <c r="AU204" s="23" t="s">
        <v>84</v>
      </c>
      <c r="AY204" s="23" t="s">
        <v>166</v>
      </c>
      <c r="BE204" s="192">
        <f>IF(N204="základní",J204,0)</f>
        <v>0</v>
      </c>
      <c r="BF204" s="192">
        <f>IF(N204="snížená",J204,0)</f>
        <v>0</v>
      </c>
      <c r="BG204" s="192">
        <f>IF(N204="zákl. přenesená",J204,0)</f>
        <v>0</v>
      </c>
      <c r="BH204" s="192">
        <f>IF(N204="sníž. přenesená",J204,0)</f>
        <v>0</v>
      </c>
      <c r="BI204" s="192">
        <f>IF(N204="nulová",J204,0)</f>
        <v>0</v>
      </c>
      <c r="BJ204" s="23" t="s">
        <v>82</v>
      </c>
      <c r="BK204" s="192">
        <f>ROUND(I204*H204,2)</f>
        <v>0</v>
      </c>
      <c r="BL204" s="23" t="s">
        <v>165</v>
      </c>
      <c r="BM204" s="23" t="s">
        <v>758</v>
      </c>
    </row>
    <row r="205" spans="2:65" s="1" customFormat="1">
      <c r="B205" s="40"/>
      <c r="D205" s="193" t="s">
        <v>174</v>
      </c>
      <c r="F205" s="194" t="s">
        <v>759</v>
      </c>
      <c r="I205" s="195"/>
      <c r="L205" s="40"/>
      <c r="M205" s="196"/>
      <c r="N205" s="41"/>
      <c r="O205" s="41"/>
      <c r="P205" s="41"/>
      <c r="Q205" s="41"/>
      <c r="R205" s="41"/>
      <c r="S205" s="41"/>
      <c r="T205" s="69"/>
      <c r="AT205" s="23" t="s">
        <v>174</v>
      </c>
      <c r="AU205" s="23" t="s">
        <v>84</v>
      </c>
    </row>
    <row r="206" spans="2:65" s="1" customFormat="1" ht="22.5" customHeight="1">
      <c r="B206" s="180"/>
      <c r="C206" s="181" t="s">
        <v>494</v>
      </c>
      <c r="D206" s="181" t="s">
        <v>169</v>
      </c>
      <c r="E206" s="182" t="s">
        <v>760</v>
      </c>
      <c r="F206" s="183" t="s">
        <v>761</v>
      </c>
      <c r="G206" s="184" t="s">
        <v>245</v>
      </c>
      <c r="H206" s="185">
        <v>2</v>
      </c>
      <c r="I206" s="186"/>
      <c r="J206" s="187">
        <f>ROUND(I206*H206,2)</f>
        <v>0</v>
      </c>
      <c r="K206" s="183" t="s">
        <v>246</v>
      </c>
      <c r="L206" s="40"/>
      <c r="M206" s="188" t="s">
        <v>5</v>
      </c>
      <c r="N206" s="189" t="s">
        <v>46</v>
      </c>
      <c r="O206" s="41"/>
      <c r="P206" s="190">
        <f>O206*H206</f>
        <v>0</v>
      </c>
      <c r="Q206" s="190">
        <v>0</v>
      </c>
      <c r="R206" s="190">
        <f>Q206*H206</f>
        <v>0</v>
      </c>
      <c r="S206" s="190">
        <v>0</v>
      </c>
      <c r="T206" s="191">
        <f>S206*H206</f>
        <v>0</v>
      </c>
      <c r="AR206" s="23" t="s">
        <v>165</v>
      </c>
      <c r="AT206" s="23" t="s">
        <v>169</v>
      </c>
      <c r="AU206" s="23" t="s">
        <v>84</v>
      </c>
      <c r="AY206" s="23" t="s">
        <v>166</v>
      </c>
      <c r="BE206" s="192">
        <f>IF(N206="základní",J206,0)</f>
        <v>0</v>
      </c>
      <c r="BF206" s="192">
        <f>IF(N206="snížená",J206,0)</f>
        <v>0</v>
      </c>
      <c r="BG206" s="192">
        <f>IF(N206="zákl. přenesená",J206,0)</f>
        <v>0</v>
      </c>
      <c r="BH206" s="192">
        <f>IF(N206="sníž. přenesená",J206,0)</f>
        <v>0</v>
      </c>
      <c r="BI206" s="192">
        <f>IF(N206="nulová",J206,0)</f>
        <v>0</v>
      </c>
      <c r="BJ206" s="23" t="s">
        <v>82</v>
      </c>
      <c r="BK206" s="192">
        <f>ROUND(I206*H206,2)</f>
        <v>0</v>
      </c>
      <c r="BL206" s="23" t="s">
        <v>165</v>
      </c>
      <c r="BM206" s="23" t="s">
        <v>762</v>
      </c>
    </row>
    <row r="207" spans="2:65" s="1" customFormat="1">
      <c r="B207" s="40"/>
      <c r="D207" s="193" t="s">
        <v>174</v>
      </c>
      <c r="F207" s="194" t="s">
        <v>763</v>
      </c>
      <c r="I207" s="195"/>
      <c r="L207" s="40"/>
      <c r="M207" s="196"/>
      <c r="N207" s="41"/>
      <c r="O207" s="41"/>
      <c r="P207" s="41"/>
      <c r="Q207" s="41"/>
      <c r="R207" s="41"/>
      <c r="S207" s="41"/>
      <c r="T207" s="69"/>
      <c r="AT207" s="23" t="s">
        <v>174</v>
      </c>
      <c r="AU207" s="23" t="s">
        <v>84</v>
      </c>
    </row>
    <row r="208" spans="2:65" s="1" customFormat="1" ht="22.5" customHeight="1">
      <c r="B208" s="180"/>
      <c r="C208" s="181" t="s">
        <v>764</v>
      </c>
      <c r="D208" s="181" t="s">
        <v>169</v>
      </c>
      <c r="E208" s="182" t="s">
        <v>765</v>
      </c>
      <c r="F208" s="183" t="s">
        <v>766</v>
      </c>
      <c r="G208" s="184" t="s">
        <v>245</v>
      </c>
      <c r="H208" s="185">
        <v>78.5</v>
      </c>
      <c r="I208" s="186"/>
      <c r="J208" s="187">
        <f>ROUND(I208*H208,2)</f>
        <v>0</v>
      </c>
      <c r="K208" s="183" t="s">
        <v>246</v>
      </c>
      <c r="L208" s="40"/>
      <c r="M208" s="188" t="s">
        <v>5</v>
      </c>
      <c r="N208" s="189" t="s">
        <v>46</v>
      </c>
      <c r="O208" s="41"/>
      <c r="P208" s="190">
        <f>O208*H208</f>
        <v>0</v>
      </c>
      <c r="Q208" s="190">
        <v>0</v>
      </c>
      <c r="R208" s="190">
        <f>Q208*H208</f>
        <v>0</v>
      </c>
      <c r="S208" s="190">
        <v>0</v>
      </c>
      <c r="T208" s="191">
        <f>S208*H208</f>
        <v>0</v>
      </c>
      <c r="AR208" s="23" t="s">
        <v>165</v>
      </c>
      <c r="AT208" s="23" t="s">
        <v>169</v>
      </c>
      <c r="AU208" s="23" t="s">
        <v>84</v>
      </c>
      <c r="AY208" s="23" t="s">
        <v>166</v>
      </c>
      <c r="BE208" s="192">
        <f>IF(N208="základní",J208,0)</f>
        <v>0</v>
      </c>
      <c r="BF208" s="192">
        <f>IF(N208="snížená",J208,0)</f>
        <v>0</v>
      </c>
      <c r="BG208" s="192">
        <f>IF(N208="zákl. přenesená",J208,0)</f>
        <v>0</v>
      </c>
      <c r="BH208" s="192">
        <f>IF(N208="sníž. přenesená",J208,0)</f>
        <v>0</v>
      </c>
      <c r="BI208" s="192">
        <f>IF(N208="nulová",J208,0)</f>
        <v>0</v>
      </c>
      <c r="BJ208" s="23" t="s">
        <v>82</v>
      </c>
      <c r="BK208" s="192">
        <f>ROUND(I208*H208,2)</f>
        <v>0</v>
      </c>
      <c r="BL208" s="23" t="s">
        <v>165</v>
      </c>
      <c r="BM208" s="23" t="s">
        <v>767</v>
      </c>
    </row>
    <row r="209" spans="2:65" s="1" customFormat="1">
      <c r="B209" s="40"/>
      <c r="D209" s="193" t="s">
        <v>174</v>
      </c>
      <c r="F209" s="194" t="s">
        <v>768</v>
      </c>
      <c r="I209" s="195"/>
      <c r="L209" s="40"/>
      <c r="M209" s="196"/>
      <c r="N209" s="41"/>
      <c r="O209" s="41"/>
      <c r="P209" s="41"/>
      <c r="Q209" s="41"/>
      <c r="R209" s="41"/>
      <c r="S209" s="41"/>
      <c r="T209" s="69"/>
      <c r="AT209" s="23" t="s">
        <v>174</v>
      </c>
      <c r="AU209" s="23" t="s">
        <v>84</v>
      </c>
    </row>
    <row r="210" spans="2:65" s="1" customFormat="1" ht="22.5" customHeight="1">
      <c r="B210" s="180"/>
      <c r="C210" s="181" t="s">
        <v>769</v>
      </c>
      <c r="D210" s="181" t="s">
        <v>169</v>
      </c>
      <c r="E210" s="182" t="s">
        <v>770</v>
      </c>
      <c r="F210" s="183" t="s">
        <v>771</v>
      </c>
      <c r="G210" s="184" t="s">
        <v>245</v>
      </c>
      <c r="H210" s="185">
        <v>80.5</v>
      </c>
      <c r="I210" s="186"/>
      <c r="J210" s="187">
        <f>ROUND(I210*H210,2)</f>
        <v>0</v>
      </c>
      <c r="K210" s="183" t="s">
        <v>246</v>
      </c>
      <c r="L210" s="40"/>
      <c r="M210" s="188" t="s">
        <v>5</v>
      </c>
      <c r="N210" s="189" t="s">
        <v>46</v>
      </c>
      <c r="O210" s="41"/>
      <c r="P210" s="190">
        <f>O210*H210</f>
        <v>0</v>
      </c>
      <c r="Q210" s="190">
        <v>0</v>
      </c>
      <c r="R210" s="190">
        <f>Q210*H210</f>
        <v>0</v>
      </c>
      <c r="S210" s="190">
        <v>0</v>
      </c>
      <c r="T210" s="191">
        <f>S210*H210</f>
        <v>0</v>
      </c>
      <c r="AR210" s="23" t="s">
        <v>165</v>
      </c>
      <c r="AT210" s="23" t="s">
        <v>169</v>
      </c>
      <c r="AU210" s="23" t="s">
        <v>84</v>
      </c>
      <c r="AY210" s="23" t="s">
        <v>166</v>
      </c>
      <c r="BE210" s="192">
        <f>IF(N210="základní",J210,0)</f>
        <v>0</v>
      </c>
      <c r="BF210" s="192">
        <f>IF(N210="snížená",J210,0)</f>
        <v>0</v>
      </c>
      <c r="BG210" s="192">
        <f>IF(N210="zákl. přenesená",J210,0)</f>
        <v>0</v>
      </c>
      <c r="BH210" s="192">
        <f>IF(N210="sníž. přenesená",J210,0)</f>
        <v>0</v>
      </c>
      <c r="BI210" s="192">
        <f>IF(N210="nulová",J210,0)</f>
        <v>0</v>
      </c>
      <c r="BJ210" s="23" t="s">
        <v>82</v>
      </c>
      <c r="BK210" s="192">
        <f>ROUND(I210*H210,2)</f>
        <v>0</v>
      </c>
      <c r="BL210" s="23" t="s">
        <v>165</v>
      </c>
      <c r="BM210" s="23" t="s">
        <v>772</v>
      </c>
    </row>
    <row r="211" spans="2:65" s="1" customFormat="1">
      <c r="B211" s="40"/>
      <c r="D211" s="193" t="s">
        <v>174</v>
      </c>
      <c r="F211" s="194" t="s">
        <v>771</v>
      </c>
      <c r="I211" s="195"/>
      <c r="L211" s="40"/>
      <c r="M211" s="196"/>
      <c r="N211" s="41"/>
      <c r="O211" s="41"/>
      <c r="P211" s="41"/>
      <c r="Q211" s="41"/>
      <c r="R211" s="41"/>
      <c r="S211" s="41"/>
      <c r="T211" s="69"/>
      <c r="AT211" s="23" t="s">
        <v>174</v>
      </c>
      <c r="AU211" s="23" t="s">
        <v>84</v>
      </c>
    </row>
    <row r="212" spans="2:65" s="1" customFormat="1" ht="22.5" customHeight="1">
      <c r="B212" s="180"/>
      <c r="C212" s="181" t="s">
        <v>773</v>
      </c>
      <c r="D212" s="181" t="s">
        <v>169</v>
      </c>
      <c r="E212" s="182" t="s">
        <v>774</v>
      </c>
      <c r="F212" s="183" t="s">
        <v>775</v>
      </c>
      <c r="G212" s="184" t="s">
        <v>400</v>
      </c>
      <c r="H212" s="185">
        <v>5</v>
      </c>
      <c r="I212" s="186"/>
      <c r="J212" s="187">
        <f>ROUND(I212*H212,2)</f>
        <v>0</v>
      </c>
      <c r="K212" s="183" t="s">
        <v>246</v>
      </c>
      <c r="L212" s="40"/>
      <c r="M212" s="188" t="s">
        <v>5</v>
      </c>
      <c r="N212" s="189" t="s">
        <v>46</v>
      </c>
      <c r="O212" s="41"/>
      <c r="P212" s="190">
        <f>O212*H212</f>
        <v>0</v>
      </c>
      <c r="Q212" s="190">
        <v>0.12303</v>
      </c>
      <c r="R212" s="190">
        <f>Q212*H212</f>
        <v>0.61514999999999997</v>
      </c>
      <c r="S212" s="190">
        <v>0</v>
      </c>
      <c r="T212" s="191">
        <f>S212*H212</f>
        <v>0</v>
      </c>
      <c r="AR212" s="23" t="s">
        <v>165</v>
      </c>
      <c r="AT212" s="23" t="s">
        <v>169</v>
      </c>
      <c r="AU212" s="23" t="s">
        <v>84</v>
      </c>
      <c r="AY212" s="23" t="s">
        <v>166</v>
      </c>
      <c r="BE212" s="192">
        <f>IF(N212="základní",J212,0)</f>
        <v>0</v>
      </c>
      <c r="BF212" s="192">
        <f>IF(N212="snížená",J212,0)</f>
        <v>0</v>
      </c>
      <c r="BG212" s="192">
        <f>IF(N212="zákl. přenesená",J212,0)</f>
        <v>0</v>
      </c>
      <c r="BH212" s="192">
        <f>IF(N212="sníž. přenesená",J212,0)</f>
        <v>0</v>
      </c>
      <c r="BI212" s="192">
        <f>IF(N212="nulová",J212,0)</f>
        <v>0</v>
      </c>
      <c r="BJ212" s="23" t="s">
        <v>82</v>
      </c>
      <c r="BK212" s="192">
        <f>ROUND(I212*H212,2)</f>
        <v>0</v>
      </c>
      <c r="BL212" s="23" t="s">
        <v>165</v>
      </c>
      <c r="BM212" s="23" t="s">
        <v>776</v>
      </c>
    </row>
    <row r="213" spans="2:65" s="1" customFormat="1">
      <c r="B213" s="40"/>
      <c r="D213" s="193" t="s">
        <v>174</v>
      </c>
      <c r="F213" s="194" t="s">
        <v>775</v>
      </c>
      <c r="I213" s="195"/>
      <c r="L213" s="40"/>
      <c r="M213" s="196"/>
      <c r="N213" s="41"/>
      <c r="O213" s="41"/>
      <c r="P213" s="41"/>
      <c r="Q213" s="41"/>
      <c r="R213" s="41"/>
      <c r="S213" s="41"/>
      <c r="T213" s="69"/>
      <c r="AT213" s="23" t="s">
        <v>174</v>
      </c>
      <c r="AU213" s="23" t="s">
        <v>84</v>
      </c>
    </row>
    <row r="214" spans="2:65" s="1" customFormat="1" ht="22.5" customHeight="1">
      <c r="B214" s="180"/>
      <c r="C214" s="213" t="s">
        <v>777</v>
      </c>
      <c r="D214" s="213" t="s">
        <v>355</v>
      </c>
      <c r="E214" s="214" t="s">
        <v>778</v>
      </c>
      <c r="F214" s="215" t="s">
        <v>779</v>
      </c>
      <c r="G214" s="216" t="s">
        <v>400</v>
      </c>
      <c r="H214" s="217">
        <v>5</v>
      </c>
      <c r="I214" s="218"/>
      <c r="J214" s="219">
        <f>ROUND(I214*H214,2)</f>
        <v>0</v>
      </c>
      <c r="K214" s="215" t="s">
        <v>5</v>
      </c>
      <c r="L214" s="220"/>
      <c r="M214" s="221" t="s">
        <v>5</v>
      </c>
      <c r="N214" s="222" t="s">
        <v>46</v>
      </c>
      <c r="O214" s="41"/>
      <c r="P214" s="190">
        <f>O214*H214</f>
        <v>0</v>
      </c>
      <c r="Q214" s="190">
        <v>7.1000000000000004E-3</v>
      </c>
      <c r="R214" s="190">
        <f>Q214*H214</f>
        <v>3.5500000000000004E-2</v>
      </c>
      <c r="S214" s="190">
        <v>0</v>
      </c>
      <c r="T214" s="191">
        <f>S214*H214</f>
        <v>0</v>
      </c>
      <c r="AR214" s="23" t="s">
        <v>204</v>
      </c>
      <c r="AT214" s="23" t="s">
        <v>355</v>
      </c>
      <c r="AU214" s="23" t="s">
        <v>84</v>
      </c>
      <c r="AY214" s="23" t="s">
        <v>166</v>
      </c>
      <c r="BE214" s="192">
        <f>IF(N214="základní",J214,0)</f>
        <v>0</v>
      </c>
      <c r="BF214" s="192">
        <f>IF(N214="snížená",J214,0)</f>
        <v>0</v>
      </c>
      <c r="BG214" s="192">
        <f>IF(N214="zákl. přenesená",J214,0)</f>
        <v>0</v>
      </c>
      <c r="BH214" s="192">
        <f>IF(N214="sníž. přenesená",J214,0)</f>
        <v>0</v>
      </c>
      <c r="BI214" s="192">
        <f>IF(N214="nulová",J214,0)</f>
        <v>0</v>
      </c>
      <c r="BJ214" s="23" t="s">
        <v>82</v>
      </c>
      <c r="BK214" s="192">
        <f>ROUND(I214*H214,2)</f>
        <v>0</v>
      </c>
      <c r="BL214" s="23" t="s">
        <v>165</v>
      </c>
      <c r="BM214" s="23" t="s">
        <v>780</v>
      </c>
    </row>
    <row r="215" spans="2:65" s="1" customFormat="1">
      <c r="B215" s="40"/>
      <c r="D215" s="193" t="s">
        <v>174</v>
      </c>
      <c r="F215" s="194" t="s">
        <v>781</v>
      </c>
      <c r="I215" s="195"/>
      <c r="L215" s="40"/>
      <c r="M215" s="196"/>
      <c r="N215" s="41"/>
      <c r="O215" s="41"/>
      <c r="P215" s="41"/>
      <c r="Q215" s="41"/>
      <c r="R215" s="41"/>
      <c r="S215" s="41"/>
      <c r="T215" s="69"/>
      <c r="AT215" s="23" t="s">
        <v>174</v>
      </c>
      <c r="AU215" s="23" t="s">
        <v>84</v>
      </c>
    </row>
    <row r="216" spans="2:65" s="1" customFormat="1" ht="22.5" customHeight="1">
      <c r="B216" s="180"/>
      <c r="C216" s="181" t="s">
        <v>782</v>
      </c>
      <c r="D216" s="181" t="s">
        <v>169</v>
      </c>
      <c r="E216" s="182" t="s">
        <v>369</v>
      </c>
      <c r="F216" s="183" t="s">
        <v>370</v>
      </c>
      <c r="G216" s="184" t="s">
        <v>245</v>
      </c>
      <c r="H216" s="185">
        <v>86</v>
      </c>
      <c r="I216" s="186"/>
      <c r="J216" s="187">
        <f>ROUND(I216*H216,2)</f>
        <v>0</v>
      </c>
      <c r="K216" s="183" t="s">
        <v>246</v>
      </c>
      <c r="L216" s="40"/>
      <c r="M216" s="188" t="s">
        <v>5</v>
      </c>
      <c r="N216" s="189" t="s">
        <v>46</v>
      </c>
      <c r="O216" s="41"/>
      <c r="P216" s="190">
        <f>O216*H216</f>
        <v>0</v>
      </c>
      <c r="Q216" s="190">
        <v>1.9000000000000001E-4</v>
      </c>
      <c r="R216" s="190">
        <f>Q216*H216</f>
        <v>1.634E-2</v>
      </c>
      <c r="S216" s="190">
        <v>0</v>
      </c>
      <c r="T216" s="191">
        <f>S216*H216</f>
        <v>0</v>
      </c>
      <c r="AR216" s="23" t="s">
        <v>165</v>
      </c>
      <c r="AT216" s="23" t="s">
        <v>169</v>
      </c>
      <c r="AU216" s="23" t="s">
        <v>84</v>
      </c>
      <c r="AY216" s="23" t="s">
        <v>166</v>
      </c>
      <c r="BE216" s="192">
        <f>IF(N216="základní",J216,0)</f>
        <v>0</v>
      </c>
      <c r="BF216" s="192">
        <f>IF(N216="snížená",J216,0)</f>
        <v>0</v>
      </c>
      <c r="BG216" s="192">
        <f>IF(N216="zákl. přenesená",J216,0)</f>
        <v>0</v>
      </c>
      <c r="BH216" s="192">
        <f>IF(N216="sníž. přenesená",J216,0)</f>
        <v>0</v>
      </c>
      <c r="BI216" s="192">
        <f>IF(N216="nulová",J216,0)</f>
        <v>0</v>
      </c>
      <c r="BJ216" s="23" t="s">
        <v>82</v>
      </c>
      <c r="BK216" s="192">
        <f>ROUND(I216*H216,2)</f>
        <v>0</v>
      </c>
      <c r="BL216" s="23" t="s">
        <v>165</v>
      </c>
      <c r="BM216" s="23" t="s">
        <v>783</v>
      </c>
    </row>
    <row r="217" spans="2:65" s="1" customFormat="1">
      <c r="B217" s="40"/>
      <c r="D217" s="193" t="s">
        <v>174</v>
      </c>
      <c r="F217" s="194" t="s">
        <v>372</v>
      </c>
      <c r="I217" s="195"/>
      <c r="L217" s="40"/>
      <c r="M217" s="196"/>
      <c r="N217" s="41"/>
      <c r="O217" s="41"/>
      <c r="P217" s="41"/>
      <c r="Q217" s="41"/>
      <c r="R217" s="41"/>
      <c r="S217" s="41"/>
      <c r="T217" s="69"/>
      <c r="AT217" s="23" t="s">
        <v>174</v>
      </c>
      <c r="AU217" s="23" t="s">
        <v>84</v>
      </c>
    </row>
    <row r="218" spans="2:65" s="1" customFormat="1" ht="22.5" customHeight="1">
      <c r="B218" s="180"/>
      <c r="C218" s="181" t="s">
        <v>784</v>
      </c>
      <c r="D218" s="181" t="s">
        <v>169</v>
      </c>
      <c r="E218" s="182" t="s">
        <v>374</v>
      </c>
      <c r="F218" s="183" t="s">
        <v>375</v>
      </c>
      <c r="G218" s="184" t="s">
        <v>245</v>
      </c>
      <c r="H218" s="185">
        <v>82</v>
      </c>
      <c r="I218" s="186"/>
      <c r="J218" s="187">
        <f>ROUND(I218*H218,2)</f>
        <v>0</v>
      </c>
      <c r="K218" s="183" t="s">
        <v>246</v>
      </c>
      <c r="L218" s="40"/>
      <c r="M218" s="188" t="s">
        <v>5</v>
      </c>
      <c r="N218" s="189" t="s">
        <v>46</v>
      </c>
      <c r="O218" s="41"/>
      <c r="P218" s="190">
        <f>O218*H218</f>
        <v>0</v>
      </c>
      <c r="Q218" s="190">
        <v>9.0000000000000006E-5</v>
      </c>
      <c r="R218" s="190">
        <f>Q218*H218</f>
        <v>7.3800000000000003E-3</v>
      </c>
      <c r="S218" s="190">
        <v>0</v>
      </c>
      <c r="T218" s="191">
        <f>S218*H218</f>
        <v>0</v>
      </c>
      <c r="AR218" s="23" t="s">
        <v>165</v>
      </c>
      <c r="AT218" s="23" t="s">
        <v>169</v>
      </c>
      <c r="AU218" s="23" t="s">
        <v>84</v>
      </c>
      <c r="AY218" s="23" t="s">
        <v>166</v>
      </c>
      <c r="BE218" s="192">
        <f>IF(N218="základní",J218,0)</f>
        <v>0</v>
      </c>
      <c r="BF218" s="192">
        <f>IF(N218="snížená",J218,0)</f>
        <v>0</v>
      </c>
      <c r="BG218" s="192">
        <f>IF(N218="zákl. přenesená",J218,0)</f>
        <v>0</v>
      </c>
      <c r="BH218" s="192">
        <f>IF(N218="sníž. přenesená",J218,0)</f>
        <v>0</v>
      </c>
      <c r="BI218" s="192">
        <f>IF(N218="nulová",J218,0)</f>
        <v>0</v>
      </c>
      <c r="BJ218" s="23" t="s">
        <v>82</v>
      </c>
      <c r="BK218" s="192">
        <f>ROUND(I218*H218,2)</f>
        <v>0</v>
      </c>
      <c r="BL218" s="23" t="s">
        <v>165</v>
      </c>
      <c r="BM218" s="23" t="s">
        <v>785</v>
      </c>
    </row>
    <row r="219" spans="2:65" s="1" customFormat="1">
      <c r="B219" s="40"/>
      <c r="D219" s="193" t="s">
        <v>174</v>
      </c>
      <c r="F219" s="194" t="s">
        <v>377</v>
      </c>
      <c r="I219" s="195"/>
      <c r="L219" s="40"/>
      <c r="M219" s="196"/>
      <c r="N219" s="41"/>
      <c r="O219" s="41"/>
      <c r="P219" s="41"/>
      <c r="Q219" s="41"/>
      <c r="R219" s="41"/>
      <c r="S219" s="41"/>
      <c r="T219" s="69"/>
      <c r="AT219" s="23" t="s">
        <v>174</v>
      </c>
      <c r="AU219" s="23" t="s">
        <v>84</v>
      </c>
    </row>
    <row r="220" spans="2:65" s="1" customFormat="1" ht="22.5" customHeight="1">
      <c r="B220" s="180"/>
      <c r="C220" s="181" t="s">
        <v>786</v>
      </c>
      <c r="D220" s="181" t="s">
        <v>169</v>
      </c>
      <c r="E220" s="182" t="s">
        <v>379</v>
      </c>
      <c r="F220" s="183" t="s">
        <v>380</v>
      </c>
      <c r="G220" s="184" t="s">
        <v>172</v>
      </c>
      <c r="H220" s="185">
        <v>1</v>
      </c>
      <c r="I220" s="186"/>
      <c r="J220" s="187">
        <f>ROUND(I220*H220,2)</f>
        <v>0</v>
      </c>
      <c r="K220" s="183" t="s">
        <v>5</v>
      </c>
      <c r="L220" s="40"/>
      <c r="M220" s="188" t="s">
        <v>5</v>
      </c>
      <c r="N220" s="189" t="s">
        <v>46</v>
      </c>
      <c r="O220" s="41"/>
      <c r="P220" s="190">
        <f>O220*H220</f>
        <v>0</v>
      </c>
      <c r="Q220" s="190">
        <v>0</v>
      </c>
      <c r="R220" s="190">
        <f>Q220*H220</f>
        <v>0</v>
      </c>
      <c r="S220" s="190">
        <v>0</v>
      </c>
      <c r="T220" s="191">
        <f>S220*H220</f>
        <v>0</v>
      </c>
      <c r="AR220" s="23" t="s">
        <v>165</v>
      </c>
      <c r="AT220" s="23" t="s">
        <v>169</v>
      </c>
      <c r="AU220" s="23" t="s">
        <v>84</v>
      </c>
      <c r="AY220" s="23" t="s">
        <v>166</v>
      </c>
      <c r="BE220" s="192">
        <f>IF(N220="základní",J220,0)</f>
        <v>0</v>
      </c>
      <c r="BF220" s="192">
        <f>IF(N220="snížená",J220,0)</f>
        <v>0</v>
      </c>
      <c r="BG220" s="192">
        <f>IF(N220="zákl. přenesená",J220,0)</f>
        <v>0</v>
      </c>
      <c r="BH220" s="192">
        <f>IF(N220="sníž. přenesená",J220,0)</f>
        <v>0</v>
      </c>
      <c r="BI220" s="192">
        <f>IF(N220="nulová",J220,0)</f>
        <v>0</v>
      </c>
      <c r="BJ220" s="23" t="s">
        <v>82</v>
      </c>
      <c r="BK220" s="192">
        <f>ROUND(I220*H220,2)</f>
        <v>0</v>
      </c>
      <c r="BL220" s="23" t="s">
        <v>165</v>
      </c>
      <c r="BM220" s="23" t="s">
        <v>787</v>
      </c>
    </row>
    <row r="221" spans="2:65" s="1" customFormat="1">
      <c r="B221" s="40"/>
      <c r="D221" s="193" t="s">
        <v>174</v>
      </c>
      <c r="F221" s="194" t="s">
        <v>380</v>
      </c>
      <c r="I221" s="195"/>
      <c r="L221" s="40"/>
      <c r="M221" s="196"/>
      <c r="N221" s="41"/>
      <c r="O221" s="41"/>
      <c r="P221" s="41"/>
      <c r="Q221" s="41"/>
      <c r="R221" s="41"/>
      <c r="S221" s="41"/>
      <c r="T221" s="69"/>
      <c r="AT221" s="23" t="s">
        <v>174</v>
      </c>
      <c r="AU221" s="23" t="s">
        <v>84</v>
      </c>
    </row>
    <row r="222" spans="2:65" s="1" customFormat="1" ht="22.5" customHeight="1">
      <c r="B222" s="180"/>
      <c r="C222" s="181" t="s">
        <v>788</v>
      </c>
      <c r="D222" s="181" t="s">
        <v>169</v>
      </c>
      <c r="E222" s="182" t="s">
        <v>383</v>
      </c>
      <c r="F222" s="183" t="s">
        <v>384</v>
      </c>
      <c r="G222" s="184" t="s">
        <v>172</v>
      </c>
      <c r="H222" s="185">
        <v>2</v>
      </c>
      <c r="I222" s="186"/>
      <c r="J222" s="187">
        <f>ROUND(I222*H222,2)</f>
        <v>0</v>
      </c>
      <c r="K222" s="183" t="s">
        <v>5</v>
      </c>
      <c r="L222" s="40"/>
      <c r="M222" s="188" t="s">
        <v>5</v>
      </c>
      <c r="N222" s="189" t="s">
        <v>46</v>
      </c>
      <c r="O222" s="41"/>
      <c r="P222" s="190">
        <f>O222*H222</f>
        <v>0</v>
      </c>
      <c r="Q222" s="190">
        <v>0</v>
      </c>
      <c r="R222" s="190">
        <f>Q222*H222</f>
        <v>0</v>
      </c>
      <c r="S222" s="190">
        <v>0</v>
      </c>
      <c r="T222" s="191">
        <f>S222*H222</f>
        <v>0</v>
      </c>
      <c r="AR222" s="23" t="s">
        <v>165</v>
      </c>
      <c r="AT222" s="23" t="s">
        <v>169</v>
      </c>
      <c r="AU222" s="23" t="s">
        <v>84</v>
      </c>
      <c r="AY222" s="23" t="s">
        <v>166</v>
      </c>
      <c r="BE222" s="192">
        <f>IF(N222="základní",J222,0)</f>
        <v>0</v>
      </c>
      <c r="BF222" s="192">
        <f>IF(N222="snížená",J222,0)</f>
        <v>0</v>
      </c>
      <c r="BG222" s="192">
        <f>IF(N222="zákl. přenesená",J222,0)</f>
        <v>0</v>
      </c>
      <c r="BH222" s="192">
        <f>IF(N222="sníž. přenesená",J222,0)</f>
        <v>0</v>
      </c>
      <c r="BI222" s="192">
        <f>IF(N222="nulová",J222,0)</f>
        <v>0</v>
      </c>
      <c r="BJ222" s="23" t="s">
        <v>82</v>
      </c>
      <c r="BK222" s="192">
        <f>ROUND(I222*H222,2)</f>
        <v>0</v>
      </c>
      <c r="BL222" s="23" t="s">
        <v>165</v>
      </c>
      <c r="BM222" s="23" t="s">
        <v>789</v>
      </c>
    </row>
    <row r="223" spans="2:65" s="1" customFormat="1">
      <c r="B223" s="40"/>
      <c r="D223" s="197" t="s">
        <v>174</v>
      </c>
      <c r="F223" s="198" t="s">
        <v>384</v>
      </c>
      <c r="I223" s="195"/>
      <c r="L223" s="40"/>
      <c r="M223" s="196"/>
      <c r="N223" s="41"/>
      <c r="O223" s="41"/>
      <c r="P223" s="41"/>
      <c r="Q223" s="41"/>
      <c r="R223" s="41"/>
      <c r="S223" s="41"/>
      <c r="T223" s="69"/>
      <c r="AT223" s="23" t="s">
        <v>174</v>
      </c>
      <c r="AU223" s="23" t="s">
        <v>84</v>
      </c>
    </row>
    <row r="224" spans="2:65" s="11" customFormat="1" ht="29.85" customHeight="1">
      <c r="B224" s="166"/>
      <c r="D224" s="177" t="s">
        <v>74</v>
      </c>
      <c r="E224" s="178" t="s">
        <v>386</v>
      </c>
      <c r="F224" s="178" t="s">
        <v>387</v>
      </c>
      <c r="I224" s="169"/>
      <c r="J224" s="179">
        <f>BK224</f>
        <v>0</v>
      </c>
      <c r="L224" s="166"/>
      <c r="M224" s="171"/>
      <c r="N224" s="172"/>
      <c r="O224" s="172"/>
      <c r="P224" s="173">
        <f>SUM(P225:P226)</f>
        <v>0</v>
      </c>
      <c r="Q224" s="172"/>
      <c r="R224" s="173">
        <f>SUM(R225:R226)</f>
        <v>0</v>
      </c>
      <c r="S224" s="172"/>
      <c r="T224" s="174">
        <f>SUM(T225:T226)</f>
        <v>0</v>
      </c>
      <c r="AR224" s="167" t="s">
        <v>82</v>
      </c>
      <c r="AT224" s="175" t="s">
        <v>74</v>
      </c>
      <c r="AU224" s="175" t="s">
        <v>82</v>
      </c>
      <c r="AY224" s="167" t="s">
        <v>166</v>
      </c>
      <c r="BK224" s="176">
        <f>SUM(BK225:BK226)</f>
        <v>0</v>
      </c>
    </row>
    <row r="225" spans="2:65" s="1" customFormat="1" ht="22.5" customHeight="1">
      <c r="B225" s="180"/>
      <c r="C225" s="181" t="s">
        <v>790</v>
      </c>
      <c r="D225" s="181" t="s">
        <v>169</v>
      </c>
      <c r="E225" s="182" t="s">
        <v>389</v>
      </c>
      <c r="F225" s="183" t="s">
        <v>390</v>
      </c>
      <c r="G225" s="184" t="s">
        <v>339</v>
      </c>
      <c r="H225" s="185">
        <v>1.2030000000000001</v>
      </c>
      <c r="I225" s="186"/>
      <c r="J225" s="187">
        <f>ROUND(I225*H225,2)</f>
        <v>0</v>
      </c>
      <c r="K225" s="183" t="s">
        <v>246</v>
      </c>
      <c r="L225" s="40"/>
      <c r="M225" s="188" t="s">
        <v>5</v>
      </c>
      <c r="N225" s="189" t="s">
        <v>46</v>
      </c>
      <c r="O225" s="41"/>
      <c r="P225" s="190">
        <f>O225*H225</f>
        <v>0</v>
      </c>
      <c r="Q225" s="190">
        <v>0</v>
      </c>
      <c r="R225" s="190">
        <f>Q225*H225</f>
        <v>0</v>
      </c>
      <c r="S225" s="190">
        <v>0</v>
      </c>
      <c r="T225" s="191">
        <f>S225*H225</f>
        <v>0</v>
      </c>
      <c r="AR225" s="23" t="s">
        <v>165</v>
      </c>
      <c r="AT225" s="23" t="s">
        <v>169</v>
      </c>
      <c r="AU225" s="23" t="s">
        <v>84</v>
      </c>
      <c r="AY225" s="23" t="s">
        <v>166</v>
      </c>
      <c r="BE225" s="192">
        <f>IF(N225="základní",J225,0)</f>
        <v>0</v>
      </c>
      <c r="BF225" s="192">
        <f>IF(N225="snížená",J225,0)</f>
        <v>0</v>
      </c>
      <c r="BG225" s="192">
        <f>IF(N225="zákl. přenesená",J225,0)</f>
        <v>0</v>
      </c>
      <c r="BH225" s="192">
        <f>IF(N225="sníž. přenesená",J225,0)</f>
        <v>0</v>
      </c>
      <c r="BI225" s="192">
        <f>IF(N225="nulová",J225,0)</f>
        <v>0</v>
      </c>
      <c r="BJ225" s="23" t="s">
        <v>82</v>
      </c>
      <c r="BK225" s="192">
        <f>ROUND(I225*H225,2)</f>
        <v>0</v>
      </c>
      <c r="BL225" s="23" t="s">
        <v>165</v>
      </c>
      <c r="BM225" s="23" t="s">
        <v>791</v>
      </c>
    </row>
    <row r="226" spans="2:65" s="1" customFormat="1" ht="24">
      <c r="B226" s="40"/>
      <c r="D226" s="197" t="s">
        <v>174</v>
      </c>
      <c r="F226" s="198" t="s">
        <v>392</v>
      </c>
      <c r="I226" s="195"/>
      <c r="L226" s="40"/>
      <c r="M226" s="199"/>
      <c r="N226" s="200"/>
      <c r="O226" s="200"/>
      <c r="P226" s="200"/>
      <c r="Q226" s="200"/>
      <c r="R226" s="200"/>
      <c r="S226" s="200"/>
      <c r="T226" s="201"/>
      <c r="AT226" s="23" t="s">
        <v>174</v>
      </c>
      <c r="AU226" s="23" t="s">
        <v>84</v>
      </c>
    </row>
    <row r="227" spans="2:65" s="1" customFormat="1" ht="6.9" customHeight="1">
      <c r="B227" s="55"/>
      <c r="C227" s="56"/>
      <c r="D227" s="56"/>
      <c r="E227" s="56"/>
      <c r="F227" s="56"/>
      <c r="G227" s="56"/>
      <c r="H227" s="56"/>
      <c r="I227" s="133"/>
      <c r="J227" s="56"/>
      <c r="K227" s="56"/>
      <c r="L227" s="40"/>
    </row>
  </sheetData>
  <autoFilter ref="C86:K226"/>
  <mergeCells count="12">
    <mergeCell ref="E77:H77"/>
    <mergeCell ref="E79:H79"/>
    <mergeCell ref="E7:H7"/>
    <mergeCell ref="E9:H9"/>
    <mergeCell ref="E11:H11"/>
    <mergeCell ref="E26:H26"/>
    <mergeCell ref="E47:H47"/>
    <mergeCell ref="G1:H1"/>
    <mergeCell ref="L2:V2"/>
    <mergeCell ref="E49:H49"/>
    <mergeCell ref="E51:H51"/>
    <mergeCell ref="E75:H75"/>
  </mergeCells>
  <hyperlinks>
    <hyperlink ref="F1:G1" location="C2" display="1) Krycí list soupisu"/>
    <hyperlink ref="G1:H1" location="C58" display="2) Rekapitulace"/>
    <hyperlink ref="J1" location="C86" display="3) Soupis prací"/>
    <hyperlink ref="L1:V1" location="'Rekapitulace stavby'!C2" display="Rekapitulace stavby"/>
  </hyperlinks>
  <pageMargins left="0.58333330000000005" right="0.58333330000000005" top="0.58333330000000005" bottom="0.58333330000000005" header="0" footer="0"/>
  <pageSetup paperSize="9" fitToHeight="100" orientation="landscape" blackAndWhite="1" r:id="rId1"/>
  <headerFooter>
    <oddFooter>&amp;CStrana &amp;P z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186"/>
  <sheetViews>
    <sheetView showGridLines="0" workbookViewId="0">
      <pane ySplit="1" topLeftCell="A2" activePane="bottomLeft" state="frozen"/>
      <selection pane="bottomLeft"/>
    </sheetView>
  </sheetViews>
  <sheetFormatPr defaultRowHeight="12"/>
  <cols>
    <col min="1" max="1" width="8.28515625" customWidth="1"/>
    <col min="2" max="2" width="1.7109375" customWidth="1"/>
    <col min="3" max="3" width="4.140625" customWidth="1"/>
    <col min="4" max="4" width="4.28515625" customWidth="1"/>
    <col min="5" max="5" width="17.140625" customWidth="1"/>
    <col min="6" max="6" width="75" customWidth="1"/>
    <col min="7" max="7" width="8.7109375" customWidth="1"/>
    <col min="8" max="8" width="11.140625" customWidth="1"/>
    <col min="9" max="9" width="12.7109375" style="105" customWidth="1"/>
    <col min="10" max="10" width="23.42578125" customWidth="1"/>
    <col min="11" max="11" width="15.42578125" customWidth="1"/>
    <col min="13" max="18" width="9.28515625" hidden="1"/>
    <col min="19" max="19" width="8.140625" hidden="1" customWidth="1"/>
    <col min="20" max="20" width="29.7109375" hidden="1" customWidth="1"/>
    <col min="21" max="21" width="16.28515625" hidden="1" customWidth="1"/>
    <col min="22" max="22" width="12.28515625" customWidth="1"/>
    <col min="23" max="23" width="16.28515625" customWidth="1"/>
    <col min="24" max="24" width="12.28515625" customWidth="1"/>
    <col min="25" max="25" width="15" customWidth="1"/>
    <col min="26" max="26" width="11" customWidth="1"/>
    <col min="27" max="27" width="15" customWidth="1"/>
    <col min="28" max="28" width="16.28515625" customWidth="1"/>
    <col min="29" max="29" width="11" customWidth="1"/>
    <col min="30" max="30" width="15" customWidth="1"/>
    <col min="31" max="31" width="16.28515625" customWidth="1"/>
    <col min="44" max="65" width="9.28515625" hidden="1"/>
  </cols>
  <sheetData>
    <row r="1" spans="1:70" ht="21.75" customHeight="1">
      <c r="A1" s="20"/>
      <c r="B1" s="106"/>
      <c r="C1" s="106"/>
      <c r="D1" s="107" t="s">
        <v>1</v>
      </c>
      <c r="E1" s="106"/>
      <c r="F1" s="108" t="s">
        <v>132</v>
      </c>
      <c r="G1" s="353" t="s">
        <v>133</v>
      </c>
      <c r="H1" s="353"/>
      <c r="I1" s="109"/>
      <c r="J1" s="108" t="s">
        <v>134</v>
      </c>
      <c r="K1" s="107" t="s">
        <v>135</v>
      </c>
      <c r="L1" s="108" t="s">
        <v>136</v>
      </c>
      <c r="M1" s="108"/>
      <c r="N1" s="108"/>
      <c r="O1" s="108"/>
      <c r="P1" s="108"/>
      <c r="Q1" s="108"/>
      <c r="R1" s="108"/>
      <c r="S1" s="108"/>
      <c r="T1" s="108"/>
      <c r="U1" s="19"/>
      <c r="V1" s="19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  <c r="AR1" s="20"/>
      <c r="AS1" s="20"/>
      <c r="AT1" s="20"/>
      <c r="AU1" s="20"/>
      <c r="AV1" s="20"/>
      <c r="AW1" s="20"/>
      <c r="AX1" s="20"/>
      <c r="AY1" s="20"/>
      <c r="AZ1" s="20"/>
      <c r="BA1" s="20"/>
      <c r="BB1" s="20"/>
      <c r="BC1" s="20"/>
      <c r="BD1" s="20"/>
      <c r="BE1" s="20"/>
      <c r="BF1" s="20"/>
      <c r="BG1" s="20"/>
      <c r="BH1" s="20"/>
      <c r="BI1" s="20"/>
      <c r="BJ1" s="20"/>
      <c r="BK1" s="20"/>
      <c r="BL1" s="20"/>
      <c r="BM1" s="20"/>
      <c r="BN1" s="20"/>
      <c r="BO1" s="20"/>
      <c r="BP1" s="20"/>
      <c r="BQ1" s="20"/>
      <c r="BR1" s="20"/>
    </row>
    <row r="2" spans="1:70" ht="36.9" customHeight="1">
      <c r="L2" s="314" t="s">
        <v>8</v>
      </c>
      <c r="M2" s="315"/>
      <c r="N2" s="315"/>
      <c r="O2" s="315"/>
      <c r="P2" s="315"/>
      <c r="Q2" s="315"/>
      <c r="R2" s="315"/>
      <c r="S2" s="315"/>
      <c r="T2" s="315"/>
      <c r="U2" s="315"/>
      <c r="V2" s="315"/>
      <c r="AT2" s="23" t="s">
        <v>109</v>
      </c>
    </row>
    <row r="3" spans="1:70" ht="6.9" customHeight="1">
      <c r="B3" s="24"/>
      <c r="C3" s="25"/>
      <c r="D3" s="25"/>
      <c r="E3" s="25"/>
      <c r="F3" s="25"/>
      <c r="G3" s="25"/>
      <c r="H3" s="25"/>
      <c r="I3" s="110"/>
      <c r="J3" s="25"/>
      <c r="K3" s="26"/>
      <c r="AT3" s="23" t="s">
        <v>84</v>
      </c>
    </row>
    <row r="4" spans="1:70" ht="36.9" customHeight="1">
      <c r="B4" s="27"/>
      <c r="C4" s="28"/>
      <c r="D4" s="29" t="s">
        <v>137</v>
      </c>
      <c r="E4" s="28"/>
      <c r="F4" s="28"/>
      <c r="G4" s="28"/>
      <c r="H4" s="28"/>
      <c r="I4" s="111"/>
      <c r="J4" s="28"/>
      <c r="K4" s="30"/>
      <c r="M4" s="31" t="s">
        <v>13</v>
      </c>
      <c r="AT4" s="23" t="s">
        <v>6</v>
      </c>
    </row>
    <row r="5" spans="1:70" ht="6.9" customHeight="1">
      <c r="B5" s="27"/>
      <c r="C5" s="28"/>
      <c r="D5" s="28"/>
      <c r="E5" s="28"/>
      <c r="F5" s="28"/>
      <c r="G5" s="28"/>
      <c r="H5" s="28"/>
      <c r="I5" s="111"/>
      <c r="J5" s="28"/>
      <c r="K5" s="30"/>
    </row>
    <row r="6" spans="1:70" ht="13.2">
      <c r="B6" s="27"/>
      <c r="C6" s="28"/>
      <c r="D6" s="36" t="s">
        <v>19</v>
      </c>
      <c r="E6" s="28"/>
      <c r="F6" s="28"/>
      <c r="G6" s="28"/>
      <c r="H6" s="28"/>
      <c r="I6" s="111"/>
      <c r="J6" s="28"/>
      <c r="K6" s="30"/>
    </row>
    <row r="7" spans="1:70" ht="22.5" customHeight="1">
      <c r="B7" s="27"/>
      <c r="C7" s="28"/>
      <c r="D7" s="28"/>
      <c r="E7" s="354" t="str">
        <f>'Rekapitulace stavby'!K6</f>
        <v>Nová škola pro Psáry a Dolní Jirčany - I.část</v>
      </c>
      <c r="F7" s="360"/>
      <c r="G7" s="360"/>
      <c r="H7" s="360"/>
      <c r="I7" s="111"/>
      <c r="J7" s="28"/>
      <c r="K7" s="30"/>
    </row>
    <row r="8" spans="1:70" ht="13.2">
      <c r="B8" s="27"/>
      <c r="C8" s="28"/>
      <c r="D8" s="36" t="s">
        <v>138</v>
      </c>
      <c r="E8" s="28"/>
      <c r="F8" s="28"/>
      <c r="G8" s="28"/>
      <c r="H8" s="28"/>
      <c r="I8" s="111"/>
      <c r="J8" s="28"/>
      <c r="K8" s="30"/>
    </row>
    <row r="9" spans="1:70" s="1" customFormat="1" ht="22.5" customHeight="1">
      <c r="B9" s="40"/>
      <c r="C9" s="41"/>
      <c r="D9" s="41"/>
      <c r="E9" s="354" t="s">
        <v>600</v>
      </c>
      <c r="F9" s="355"/>
      <c r="G9" s="355"/>
      <c r="H9" s="355"/>
      <c r="I9" s="112"/>
      <c r="J9" s="41"/>
      <c r="K9" s="44"/>
    </row>
    <row r="10" spans="1:70" s="1" customFormat="1" ht="13.2">
      <c r="B10" s="40"/>
      <c r="C10" s="41"/>
      <c r="D10" s="36" t="s">
        <v>140</v>
      </c>
      <c r="E10" s="41"/>
      <c r="F10" s="41"/>
      <c r="G10" s="41"/>
      <c r="H10" s="41"/>
      <c r="I10" s="112"/>
      <c r="J10" s="41"/>
      <c r="K10" s="44"/>
    </row>
    <row r="11" spans="1:70" s="1" customFormat="1" ht="36.9" customHeight="1">
      <c r="B11" s="40"/>
      <c r="C11" s="41"/>
      <c r="D11" s="41"/>
      <c r="E11" s="356" t="s">
        <v>792</v>
      </c>
      <c r="F11" s="355"/>
      <c r="G11" s="355"/>
      <c r="H11" s="355"/>
      <c r="I11" s="112"/>
      <c r="J11" s="41"/>
      <c r="K11" s="44"/>
    </row>
    <row r="12" spans="1:70" s="1" customFormat="1">
      <c r="B12" s="40"/>
      <c r="C12" s="41"/>
      <c r="D12" s="41"/>
      <c r="E12" s="41"/>
      <c r="F12" s="41"/>
      <c r="G12" s="41"/>
      <c r="H12" s="41"/>
      <c r="I12" s="112"/>
      <c r="J12" s="41"/>
      <c r="K12" s="44"/>
    </row>
    <row r="13" spans="1:70" s="1" customFormat="1" ht="14.4" customHeight="1">
      <c r="B13" s="40"/>
      <c r="C13" s="41"/>
      <c r="D13" s="36" t="s">
        <v>21</v>
      </c>
      <c r="E13" s="41"/>
      <c r="F13" s="34" t="s">
        <v>110</v>
      </c>
      <c r="G13" s="41"/>
      <c r="H13" s="41"/>
      <c r="I13" s="113" t="s">
        <v>22</v>
      </c>
      <c r="J13" s="34" t="s">
        <v>5</v>
      </c>
      <c r="K13" s="44"/>
    </row>
    <row r="14" spans="1:70" s="1" customFormat="1" ht="14.4" customHeight="1">
      <c r="B14" s="40"/>
      <c r="C14" s="41"/>
      <c r="D14" s="36" t="s">
        <v>23</v>
      </c>
      <c r="E14" s="41"/>
      <c r="F14" s="34" t="s">
        <v>24</v>
      </c>
      <c r="G14" s="41"/>
      <c r="H14" s="41"/>
      <c r="I14" s="113" t="s">
        <v>25</v>
      </c>
      <c r="J14" s="114" t="str">
        <f>'Rekapitulace stavby'!AN8</f>
        <v>6.3.2017</v>
      </c>
      <c r="K14" s="44"/>
    </row>
    <row r="15" spans="1:70" s="1" customFormat="1" ht="10.95" customHeight="1">
      <c r="B15" s="40"/>
      <c r="C15" s="41"/>
      <c r="D15" s="41"/>
      <c r="E15" s="41"/>
      <c r="F15" s="41"/>
      <c r="G15" s="41"/>
      <c r="H15" s="41"/>
      <c r="I15" s="112"/>
      <c r="J15" s="41"/>
      <c r="K15" s="44"/>
    </row>
    <row r="16" spans="1:70" s="1" customFormat="1" ht="14.4" customHeight="1">
      <c r="B16" s="40"/>
      <c r="C16" s="41"/>
      <c r="D16" s="36" t="s">
        <v>27</v>
      </c>
      <c r="E16" s="41"/>
      <c r="F16" s="41"/>
      <c r="G16" s="41"/>
      <c r="H16" s="41"/>
      <c r="I16" s="113" t="s">
        <v>28</v>
      </c>
      <c r="J16" s="34" t="s">
        <v>29</v>
      </c>
      <c r="K16" s="44"/>
    </row>
    <row r="17" spans="2:11" s="1" customFormat="1" ht="18" customHeight="1">
      <c r="B17" s="40"/>
      <c r="C17" s="41"/>
      <c r="D17" s="41"/>
      <c r="E17" s="34" t="s">
        <v>30</v>
      </c>
      <c r="F17" s="41"/>
      <c r="G17" s="41"/>
      <c r="H17" s="41"/>
      <c r="I17" s="113" t="s">
        <v>31</v>
      </c>
      <c r="J17" s="34" t="s">
        <v>5</v>
      </c>
      <c r="K17" s="44"/>
    </row>
    <row r="18" spans="2:11" s="1" customFormat="1" ht="6.9" customHeight="1">
      <c r="B18" s="40"/>
      <c r="C18" s="41"/>
      <c r="D18" s="41"/>
      <c r="E18" s="41"/>
      <c r="F18" s="41"/>
      <c r="G18" s="41"/>
      <c r="H18" s="41"/>
      <c r="I18" s="112"/>
      <c r="J18" s="41"/>
      <c r="K18" s="44"/>
    </row>
    <row r="19" spans="2:11" s="1" customFormat="1" ht="14.4" customHeight="1">
      <c r="B19" s="40"/>
      <c r="C19" s="41"/>
      <c r="D19" s="36" t="s">
        <v>32</v>
      </c>
      <c r="E19" s="41"/>
      <c r="F19" s="41"/>
      <c r="G19" s="41"/>
      <c r="H19" s="41"/>
      <c r="I19" s="113" t="s">
        <v>28</v>
      </c>
      <c r="J19" s="34" t="str">
        <f>IF('Rekapitulace stavby'!AN13="Vyplň údaj","",IF('Rekapitulace stavby'!AN13="","",'Rekapitulace stavby'!AN13))</f>
        <v/>
      </c>
      <c r="K19" s="44"/>
    </row>
    <row r="20" spans="2:11" s="1" customFormat="1" ht="18" customHeight="1">
      <c r="B20" s="40"/>
      <c r="C20" s="41"/>
      <c r="D20" s="41"/>
      <c r="E20" s="34" t="str">
        <f>IF('Rekapitulace stavby'!E14="Vyplň údaj","",IF('Rekapitulace stavby'!E14="","",'Rekapitulace stavby'!E14))</f>
        <v/>
      </c>
      <c r="F20" s="41"/>
      <c r="G20" s="41"/>
      <c r="H20" s="41"/>
      <c r="I20" s="113" t="s">
        <v>31</v>
      </c>
      <c r="J20" s="34" t="str">
        <f>IF('Rekapitulace stavby'!AN14="Vyplň údaj","",IF('Rekapitulace stavby'!AN14="","",'Rekapitulace stavby'!AN14))</f>
        <v/>
      </c>
      <c r="K20" s="44"/>
    </row>
    <row r="21" spans="2:11" s="1" customFormat="1" ht="6.9" customHeight="1">
      <c r="B21" s="40"/>
      <c r="C21" s="41"/>
      <c r="D21" s="41"/>
      <c r="E21" s="41"/>
      <c r="F21" s="41"/>
      <c r="G21" s="41"/>
      <c r="H21" s="41"/>
      <c r="I21" s="112"/>
      <c r="J21" s="41"/>
      <c r="K21" s="44"/>
    </row>
    <row r="22" spans="2:11" s="1" customFormat="1" ht="14.4" customHeight="1">
      <c r="B22" s="40"/>
      <c r="C22" s="41"/>
      <c r="D22" s="36" t="s">
        <v>34</v>
      </c>
      <c r="E22" s="41"/>
      <c r="F22" s="41"/>
      <c r="G22" s="41"/>
      <c r="H22" s="41"/>
      <c r="I22" s="113" t="s">
        <v>28</v>
      </c>
      <c r="J22" s="34" t="s">
        <v>35</v>
      </c>
      <c r="K22" s="44"/>
    </row>
    <row r="23" spans="2:11" s="1" customFormat="1" ht="18" customHeight="1">
      <c r="B23" s="40"/>
      <c r="C23" s="41"/>
      <c r="D23" s="41"/>
      <c r="E23" s="34" t="s">
        <v>36</v>
      </c>
      <c r="F23" s="41"/>
      <c r="G23" s="41"/>
      <c r="H23" s="41"/>
      <c r="I23" s="113" t="s">
        <v>31</v>
      </c>
      <c r="J23" s="34" t="s">
        <v>37</v>
      </c>
      <c r="K23" s="44"/>
    </row>
    <row r="24" spans="2:11" s="1" customFormat="1" ht="6.9" customHeight="1">
      <c r="B24" s="40"/>
      <c r="C24" s="41"/>
      <c r="D24" s="41"/>
      <c r="E24" s="41"/>
      <c r="F24" s="41"/>
      <c r="G24" s="41"/>
      <c r="H24" s="41"/>
      <c r="I24" s="112"/>
      <c r="J24" s="41"/>
      <c r="K24" s="44"/>
    </row>
    <row r="25" spans="2:11" s="1" customFormat="1" ht="14.4" customHeight="1">
      <c r="B25" s="40"/>
      <c r="C25" s="41"/>
      <c r="D25" s="36" t="s">
        <v>39</v>
      </c>
      <c r="E25" s="41"/>
      <c r="F25" s="41"/>
      <c r="G25" s="41"/>
      <c r="H25" s="41"/>
      <c r="I25" s="112"/>
      <c r="J25" s="41"/>
      <c r="K25" s="44"/>
    </row>
    <row r="26" spans="2:11" s="7" customFormat="1" ht="348" customHeight="1">
      <c r="B26" s="115"/>
      <c r="C26" s="116"/>
      <c r="D26" s="116"/>
      <c r="E26" s="349" t="s">
        <v>793</v>
      </c>
      <c r="F26" s="349"/>
      <c r="G26" s="349"/>
      <c r="H26" s="349"/>
      <c r="I26" s="117"/>
      <c r="J26" s="116"/>
      <c r="K26" s="118"/>
    </row>
    <row r="27" spans="2:11" s="1" customFormat="1" ht="6.9" customHeight="1">
      <c r="B27" s="40"/>
      <c r="C27" s="41"/>
      <c r="D27" s="41"/>
      <c r="E27" s="41"/>
      <c r="F27" s="41"/>
      <c r="G27" s="41"/>
      <c r="H27" s="41"/>
      <c r="I27" s="112"/>
      <c r="J27" s="41"/>
      <c r="K27" s="44"/>
    </row>
    <row r="28" spans="2:11" s="1" customFormat="1" ht="6.9" customHeight="1">
      <c r="B28" s="40"/>
      <c r="C28" s="41"/>
      <c r="D28" s="67"/>
      <c r="E28" s="67"/>
      <c r="F28" s="67"/>
      <c r="G28" s="67"/>
      <c r="H28" s="67"/>
      <c r="I28" s="119"/>
      <c r="J28" s="67"/>
      <c r="K28" s="120"/>
    </row>
    <row r="29" spans="2:11" s="1" customFormat="1" ht="25.35" customHeight="1">
      <c r="B29" s="40"/>
      <c r="C29" s="41"/>
      <c r="D29" s="121" t="s">
        <v>41</v>
      </c>
      <c r="E29" s="41"/>
      <c r="F29" s="41"/>
      <c r="G29" s="41"/>
      <c r="H29" s="41"/>
      <c r="I29" s="112"/>
      <c r="J29" s="122">
        <f>ROUND(J88,2)</f>
        <v>0</v>
      </c>
      <c r="K29" s="44"/>
    </row>
    <row r="30" spans="2:11" s="1" customFormat="1" ht="6.9" customHeight="1">
      <c r="B30" s="40"/>
      <c r="C30" s="41"/>
      <c r="D30" s="67"/>
      <c r="E30" s="67"/>
      <c r="F30" s="67"/>
      <c r="G30" s="67"/>
      <c r="H30" s="67"/>
      <c r="I30" s="119"/>
      <c r="J30" s="67"/>
      <c r="K30" s="120"/>
    </row>
    <row r="31" spans="2:11" s="1" customFormat="1" ht="14.4" customHeight="1">
      <c r="B31" s="40"/>
      <c r="C31" s="41"/>
      <c r="D31" s="41"/>
      <c r="E31" s="41"/>
      <c r="F31" s="45" t="s">
        <v>43</v>
      </c>
      <c r="G31" s="41"/>
      <c r="H31" s="41"/>
      <c r="I31" s="123" t="s">
        <v>42</v>
      </c>
      <c r="J31" s="45" t="s">
        <v>44</v>
      </c>
      <c r="K31" s="44"/>
    </row>
    <row r="32" spans="2:11" s="1" customFormat="1" ht="14.4" customHeight="1">
      <c r="B32" s="40"/>
      <c r="C32" s="41"/>
      <c r="D32" s="48" t="s">
        <v>45</v>
      </c>
      <c r="E32" s="48" t="s">
        <v>46</v>
      </c>
      <c r="F32" s="124">
        <f>ROUND(SUM(BE88:BE185), 2)</f>
        <v>0</v>
      </c>
      <c r="G32" s="41"/>
      <c r="H32" s="41"/>
      <c r="I32" s="125">
        <v>0.21</v>
      </c>
      <c r="J32" s="124">
        <f>ROUND(ROUND((SUM(BE88:BE185)), 2)*I32, 2)</f>
        <v>0</v>
      </c>
      <c r="K32" s="44"/>
    </row>
    <row r="33" spans="2:11" s="1" customFormat="1" ht="14.4" customHeight="1">
      <c r="B33" s="40"/>
      <c r="C33" s="41"/>
      <c r="D33" s="41"/>
      <c r="E33" s="48" t="s">
        <v>47</v>
      </c>
      <c r="F33" s="124">
        <f>ROUND(SUM(BF88:BF185), 2)</f>
        <v>0</v>
      </c>
      <c r="G33" s="41"/>
      <c r="H33" s="41"/>
      <c r="I33" s="125">
        <v>0.15</v>
      </c>
      <c r="J33" s="124">
        <f>ROUND(ROUND((SUM(BF88:BF185)), 2)*I33, 2)</f>
        <v>0</v>
      </c>
      <c r="K33" s="44"/>
    </row>
    <row r="34" spans="2:11" s="1" customFormat="1" ht="14.4" hidden="1" customHeight="1">
      <c r="B34" s="40"/>
      <c r="C34" s="41"/>
      <c r="D34" s="41"/>
      <c r="E34" s="48" t="s">
        <v>48</v>
      </c>
      <c r="F34" s="124">
        <f>ROUND(SUM(BG88:BG185), 2)</f>
        <v>0</v>
      </c>
      <c r="G34" s="41"/>
      <c r="H34" s="41"/>
      <c r="I34" s="125">
        <v>0.21</v>
      </c>
      <c r="J34" s="124">
        <v>0</v>
      </c>
      <c r="K34" s="44"/>
    </row>
    <row r="35" spans="2:11" s="1" customFormat="1" ht="14.4" hidden="1" customHeight="1">
      <c r="B35" s="40"/>
      <c r="C35" s="41"/>
      <c r="D35" s="41"/>
      <c r="E35" s="48" t="s">
        <v>49</v>
      </c>
      <c r="F35" s="124">
        <f>ROUND(SUM(BH88:BH185), 2)</f>
        <v>0</v>
      </c>
      <c r="G35" s="41"/>
      <c r="H35" s="41"/>
      <c r="I35" s="125">
        <v>0.15</v>
      </c>
      <c r="J35" s="124">
        <v>0</v>
      </c>
      <c r="K35" s="44"/>
    </row>
    <row r="36" spans="2:11" s="1" customFormat="1" ht="14.4" hidden="1" customHeight="1">
      <c r="B36" s="40"/>
      <c r="C36" s="41"/>
      <c r="D36" s="41"/>
      <c r="E36" s="48" t="s">
        <v>50</v>
      </c>
      <c r="F36" s="124">
        <f>ROUND(SUM(BI88:BI185), 2)</f>
        <v>0</v>
      </c>
      <c r="G36" s="41"/>
      <c r="H36" s="41"/>
      <c r="I36" s="125">
        <v>0</v>
      </c>
      <c r="J36" s="124">
        <v>0</v>
      </c>
      <c r="K36" s="44"/>
    </row>
    <row r="37" spans="2:11" s="1" customFormat="1" ht="6.9" customHeight="1">
      <c r="B37" s="40"/>
      <c r="C37" s="41"/>
      <c r="D37" s="41"/>
      <c r="E37" s="41"/>
      <c r="F37" s="41"/>
      <c r="G37" s="41"/>
      <c r="H37" s="41"/>
      <c r="I37" s="112"/>
      <c r="J37" s="41"/>
      <c r="K37" s="44"/>
    </row>
    <row r="38" spans="2:11" s="1" customFormat="1" ht="25.35" customHeight="1">
      <c r="B38" s="40"/>
      <c r="C38" s="126"/>
      <c r="D38" s="127" t="s">
        <v>51</v>
      </c>
      <c r="E38" s="70"/>
      <c r="F38" s="70"/>
      <c r="G38" s="128" t="s">
        <v>52</v>
      </c>
      <c r="H38" s="129" t="s">
        <v>53</v>
      </c>
      <c r="I38" s="130"/>
      <c r="J38" s="131">
        <f>SUM(J29:J36)</f>
        <v>0</v>
      </c>
      <c r="K38" s="132"/>
    </row>
    <row r="39" spans="2:11" s="1" customFormat="1" ht="14.4" customHeight="1">
      <c r="B39" s="55"/>
      <c r="C39" s="56"/>
      <c r="D39" s="56"/>
      <c r="E39" s="56"/>
      <c r="F39" s="56"/>
      <c r="G39" s="56"/>
      <c r="H39" s="56"/>
      <c r="I39" s="133"/>
      <c r="J39" s="56"/>
      <c r="K39" s="57"/>
    </row>
    <row r="43" spans="2:11" s="1" customFormat="1" ht="6.9" customHeight="1">
      <c r="B43" s="58"/>
      <c r="C43" s="59"/>
      <c r="D43" s="59"/>
      <c r="E43" s="59"/>
      <c r="F43" s="59"/>
      <c r="G43" s="59"/>
      <c r="H43" s="59"/>
      <c r="I43" s="134"/>
      <c r="J43" s="59"/>
      <c r="K43" s="135"/>
    </row>
    <row r="44" spans="2:11" s="1" customFormat="1" ht="36.9" customHeight="1">
      <c r="B44" s="40"/>
      <c r="C44" s="29" t="s">
        <v>142</v>
      </c>
      <c r="D44" s="41"/>
      <c r="E44" s="41"/>
      <c r="F44" s="41"/>
      <c r="G44" s="41"/>
      <c r="H44" s="41"/>
      <c r="I44" s="112"/>
      <c r="J44" s="41"/>
      <c r="K44" s="44"/>
    </row>
    <row r="45" spans="2:11" s="1" customFormat="1" ht="6.9" customHeight="1">
      <c r="B45" s="40"/>
      <c r="C45" s="41"/>
      <c r="D45" s="41"/>
      <c r="E45" s="41"/>
      <c r="F45" s="41"/>
      <c r="G45" s="41"/>
      <c r="H45" s="41"/>
      <c r="I45" s="112"/>
      <c r="J45" s="41"/>
      <c r="K45" s="44"/>
    </row>
    <row r="46" spans="2:11" s="1" customFormat="1" ht="14.4" customHeight="1">
      <c r="B46" s="40"/>
      <c r="C46" s="36" t="s">
        <v>19</v>
      </c>
      <c r="D46" s="41"/>
      <c r="E46" s="41"/>
      <c r="F46" s="41"/>
      <c r="G46" s="41"/>
      <c r="H46" s="41"/>
      <c r="I46" s="112"/>
      <c r="J46" s="41"/>
      <c r="K46" s="44"/>
    </row>
    <row r="47" spans="2:11" s="1" customFormat="1" ht="22.5" customHeight="1">
      <c r="B47" s="40"/>
      <c r="C47" s="41"/>
      <c r="D47" s="41"/>
      <c r="E47" s="354" t="str">
        <f>E7</f>
        <v>Nová škola pro Psáry a Dolní Jirčany - I.část</v>
      </c>
      <c r="F47" s="360"/>
      <c r="G47" s="360"/>
      <c r="H47" s="360"/>
      <c r="I47" s="112"/>
      <c r="J47" s="41"/>
      <c r="K47" s="44"/>
    </row>
    <row r="48" spans="2:11" ht="13.2">
      <c r="B48" s="27"/>
      <c r="C48" s="36" t="s">
        <v>138</v>
      </c>
      <c r="D48" s="28"/>
      <c r="E48" s="28"/>
      <c r="F48" s="28"/>
      <c r="G48" s="28"/>
      <c r="H48" s="28"/>
      <c r="I48" s="111"/>
      <c r="J48" s="28"/>
      <c r="K48" s="30"/>
    </row>
    <row r="49" spans="2:47" s="1" customFormat="1" ht="22.5" customHeight="1">
      <c r="B49" s="40"/>
      <c r="C49" s="41"/>
      <c r="D49" s="41"/>
      <c r="E49" s="354" t="s">
        <v>600</v>
      </c>
      <c r="F49" s="355"/>
      <c r="G49" s="355"/>
      <c r="H49" s="355"/>
      <c r="I49" s="112"/>
      <c r="J49" s="41"/>
      <c r="K49" s="44"/>
    </row>
    <row r="50" spans="2:47" s="1" customFormat="1" ht="14.4" customHeight="1">
      <c r="B50" s="40"/>
      <c r="C50" s="36" t="s">
        <v>140</v>
      </c>
      <c r="D50" s="41"/>
      <c r="E50" s="41"/>
      <c r="F50" s="41"/>
      <c r="G50" s="41"/>
      <c r="H50" s="41"/>
      <c r="I50" s="112"/>
      <c r="J50" s="41"/>
      <c r="K50" s="44"/>
    </row>
    <row r="51" spans="2:47" s="1" customFormat="1" ht="23.25" customHeight="1">
      <c r="B51" s="40"/>
      <c r="C51" s="41"/>
      <c r="D51" s="41"/>
      <c r="E51" s="356" t="str">
        <f>E11</f>
        <v>IO 04-02a - I.část - Vodovodní přípojka</v>
      </c>
      <c r="F51" s="355"/>
      <c r="G51" s="355"/>
      <c r="H51" s="355"/>
      <c r="I51" s="112"/>
      <c r="J51" s="41"/>
      <c r="K51" s="44"/>
    </row>
    <row r="52" spans="2:47" s="1" customFormat="1" ht="6.9" customHeight="1">
      <c r="B52" s="40"/>
      <c r="C52" s="41"/>
      <c r="D52" s="41"/>
      <c r="E52" s="41"/>
      <c r="F52" s="41"/>
      <c r="G52" s="41"/>
      <c r="H52" s="41"/>
      <c r="I52" s="112"/>
      <c r="J52" s="41"/>
      <c r="K52" s="44"/>
    </row>
    <row r="53" spans="2:47" s="1" customFormat="1" ht="18" customHeight="1">
      <c r="B53" s="40"/>
      <c r="C53" s="36" t="s">
        <v>23</v>
      </c>
      <c r="D53" s="41"/>
      <c r="E53" s="41"/>
      <c r="F53" s="34" t="str">
        <f>F14</f>
        <v>Obec Psáry, ul. Pražská</v>
      </c>
      <c r="G53" s="41"/>
      <c r="H53" s="41"/>
      <c r="I53" s="113" t="s">
        <v>25</v>
      </c>
      <c r="J53" s="114" t="str">
        <f>IF(J14="","",J14)</f>
        <v>6.3.2017</v>
      </c>
      <c r="K53" s="44"/>
    </row>
    <row r="54" spans="2:47" s="1" customFormat="1" ht="6.9" customHeight="1">
      <c r="B54" s="40"/>
      <c r="C54" s="41"/>
      <c r="D54" s="41"/>
      <c r="E54" s="41"/>
      <c r="F54" s="41"/>
      <c r="G54" s="41"/>
      <c r="H54" s="41"/>
      <c r="I54" s="112"/>
      <c r="J54" s="41"/>
      <c r="K54" s="44"/>
    </row>
    <row r="55" spans="2:47" s="1" customFormat="1" ht="13.2">
      <c r="B55" s="40"/>
      <c r="C55" s="36" t="s">
        <v>27</v>
      </c>
      <c r="D55" s="41"/>
      <c r="E55" s="41"/>
      <c r="F55" s="34" t="str">
        <f>E17</f>
        <v>Obec Psáry</v>
      </c>
      <c r="G55" s="41"/>
      <c r="H55" s="41"/>
      <c r="I55" s="113" t="s">
        <v>34</v>
      </c>
      <c r="J55" s="34" t="str">
        <f>E23</f>
        <v>PROJEKT CENTRUM NOVA s.r.o.</v>
      </c>
      <c r="K55" s="44"/>
    </row>
    <row r="56" spans="2:47" s="1" customFormat="1" ht="14.4" customHeight="1">
      <c r="B56" s="40"/>
      <c r="C56" s="36" t="s">
        <v>32</v>
      </c>
      <c r="D56" s="41"/>
      <c r="E56" s="41"/>
      <c r="F56" s="34" t="str">
        <f>IF(E20="","",E20)</f>
        <v/>
      </c>
      <c r="G56" s="41"/>
      <c r="H56" s="41"/>
      <c r="I56" s="112"/>
      <c r="J56" s="41"/>
      <c r="K56" s="44"/>
    </row>
    <row r="57" spans="2:47" s="1" customFormat="1" ht="10.35" customHeight="1">
      <c r="B57" s="40"/>
      <c r="C57" s="41"/>
      <c r="D57" s="41"/>
      <c r="E57" s="41"/>
      <c r="F57" s="41"/>
      <c r="G57" s="41"/>
      <c r="H57" s="41"/>
      <c r="I57" s="112"/>
      <c r="J57" s="41"/>
      <c r="K57" s="44"/>
    </row>
    <row r="58" spans="2:47" s="1" customFormat="1" ht="29.25" customHeight="1">
      <c r="B58" s="40"/>
      <c r="C58" s="136" t="s">
        <v>143</v>
      </c>
      <c r="D58" s="126"/>
      <c r="E58" s="126"/>
      <c r="F58" s="126"/>
      <c r="G58" s="126"/>
      <c r="H58" s="126"/>
      <c r="I58" s="137"/>
      <c r="J58" s="138" t="s">
        <v>144</v>
      </c>
      <c r="K58" s="139"/>
    </row>
    <row r="59" spans="2:47" s="1" customFormat="1" ht="10.35" customHeight="1">
      <c r="B59" s="40"/>
      <c r="C59" s="41"/>
      <c r="D59" s="41"/>
      <c r="E59" s="41"/>
      <c r="F59" s="41"/>
      <c r="G59" s="41"/>
      <c r="H59" s="41"/>
      <c r="I59" s="112"/>
      <c r="J59" s="41"/>
      <c r="K59" s="44"/>
    </row>
    <row r="60" spans="2:47" s="1" customFormat="1" ht="29.25" customHeight="1">
      <c r="B60" s="40"/>
      <c r="C60" s="140" t="s">
        <v>145</v>
      </c>
      <c r="D60" s="41"/>
      <c r="E60" s="41"/>
      <c r="F60" s="41"/>
      <c r="G60" s="41"/>
      <c r="H60" s="41"/>
      <c r="I60" s="112"/>
      <c r="J60" s="122">
        <f>J88</f>
        <v>0</v>
      </c>
      <c r="K60" s="44"/>
      <c r="AU60" s="23" t="s">
        <v>146</v>
      </c>
    </row>
    <row r="61" spans="2:47" s="8" customFormat="1" ht="24.9" customHeight="1">
      <c r="B61" s="141"/>
      <c r="C61" s="142"/>
      <c r="D61" s="143" t="s">
        <v>233</v>
      </c>
      <c r="E61" s="144"/>
      <c r="F61" s="144"/>
      <c r="G61" s="144"/>
      <c r="H61" s="144"/>
      <c r="I61" s="145"/>
      <c r="J61" s="146">
        <f>J89</f>
        <v>0</v>
      </c>
      <c r="K61" s="147"/>
    </row>
    <row r="62" spans="2:47" s="9" customFormat="1" ht="19.95" customHeight="1">
      <c r="B62" s="148"/>
      <c r="C62" s="149"/>
      <c r="D62" s="150" t="s">
        <v>234</v>
      </c>
      <c r="E62" s="151"/>
      <c r="F62" s="151"/>
      <c r="G62" s="151"/>
      <c r="H62" s="151"/>
      <c r="I62" s="152"/>
      <c r="J62" s="153">
        <f>J90</f>
        <v>0</v>
      </c>
      <c r="K62" s="154"/>
    </row>
    <row r="63" spans="2:47" s="9" customFormat="1" ht="19.95" customHeight="1">
      <c r="B63" s="148"/>
      <c r="C63" s="149"/>
      <c r="D63" s="150" t="s">
        <v>235</v>
      </c>
      <c r="E63" s="151"/>
      <c r="F63" s="151"/>
      <c r="G63" s="151"/>
      <c r="H63" s="151"/>
      <c r="I63" s="152"/>
      <c r="J63" s="153">
        <f>J137</f>
        <v>0</v>
      </c>
      <c r="K63" s="154"/>
    </row>
    <row r="64" spans="2:47" s="9" customFormat="1" ht="19.95" customHeight="1">
      <c r="B64" s="148"/>
      <c r="C64" s="149"/>
      <c r="D64" s="150" t="s">
        <v>236</v>
      </c>
      <c r="E64" s="151"/>
      <c r="F64" s="151"/>
      <c r="G64" s="151"/>
      <c r="H64" s="151"/>
      <c r="I64" s="152"/>
      <c r="J64" s="153">
        <f>J150</f>
        <v>0</v>
      </c>
      <c r="K64" s="154"/>
    </row>
    <row r="65" spans="2:12" s="8" customFormat="1" ht="24.9" customHeight="1">
      <c r="B65" s="141"/>
      <c r="C65" s="142"/>
      <c r="D65" s="143" t="s">
        <v>794</v>
      </c>
      <c r="E65" s="144"/>
      <c r="F65" s="144"/>
      <c r="G65" s="144"/>
      <c r="H65" s="144"/>
      <c r="I65" s="145"/>
      <c r="J65" s="146">
        <f>J174</f>
        <v>0</v>
      </c>
      <c r="K65" s="147"/>
    </row>
    <row r="66" spans="2:12" s="9" customFormat="1" ht="19.95" customHeight="1">
      <c r="B66" s="148"/>
      <c r="C66" s="149"/>
      <c r="D66" s="150" t="s">
        <v>795</v>
      </c>
      <c r="E66" s="151"/>
      <c r="F66" s="151"/>
      <c r="G66" s="151"/>
      <c r="H66" s="151"/>
      <c r="I66" s="152"/>
      <c r="J66" s="153">
        <f>J175</f>
        <v>0</v>
      </c>
      <c r="K66" s="154"/>
    </row>
    <row r="67" spans="2:12" s="1" customFormat="1" ht="21.75" customHeight="1">
      <c r="B67" s="40"/>
      <c r="C67" s="41"/>
      <c r="D67" s="41"/>
      <c r="E67" s="41"/>
      <c r="F67" s="41"/>
      <c r="G67" s="41"/>
      <c r="H67" s="41"/>
      <c r="I67" s="112"/>
      <c r="J67" s="41"/>
      <c r="K67" s="44"/>
    </row>
    <row r="68" spans="2:12" s="1" customFormat="1" ht="6.9" customHeight="1">
      <c r="B68" s="55"/>
      <c r="C68" s="56"/>
      <c r="D68" s="56"/>
      <c r="E68" s="56"/>
      <c r="F68" s="56"/>
      <c r="G68" s="56"/>
      <c r="H68" s="56"/>
      <c r="I68" s="133"/>
      <c r="J68" s="56"/>
      <c r="K68" s="57"/>
    </row>
    <row r="72" spans="2:12" s="1" customFormat="1" ht="6.9" customHeight="1">
      <c r="B72" s="58"/>
      <c r="C72" s="59"/>
      <c r="D72" s="59"/>
      <c r="E72" s="59"/>
      <c r="F72" s="59"/>
      <c r="G72" s="59"/>
      <c r="H72" s="59"/>
      <c r="I72" s="134"/>
      <c r="J72" s="59"/>
      <c r="K72" s="59"/>
      <c r="L72" s="40"/>
    </row>
    <row r="73" spans="2:12" s="1" customFormat="1" ht="36.9" customHeight="1">
      <c r="B73" s="40"/>
      <c r="C73" s="60" t="s">
        <v>149</v>
      </c>
      <c r="L73" s="40"/>
    </row>
    <row r="74" spans="2:12" s="1" customFormat="1" ht="6.9" customHeight="1">
      <c r="B74" s="40"/>
      <c r="L74" s="40"/>
    </row>
    <row r="75" spans="2:12" s="1" customFormat="1" ht="14.4" customHeight="1">
      <c r="B75" s="40"/>
      <c r="C75" s="62" t="s">
        <v>19</v>
      </c>
      <c r="L75" s="40"/>
    </row>
    <row r="76" spans="2:12" s="1" customFormat="1" ht="22.5" customHeight="1">
      <c r="B76" s="40"/>
      <c r="E76" s="357" t="str">
        <f>E7</f>
        <v>Nová škola pro Psáry a Dolní Jirčany - I.část</v>
      </c>
      <c r="F76" s="358"/>
      <c r="G76" s="358"/>
      <c r="H76" s="358"/>
      <c r="L76" s="40"/>
    </row>
    <row r="77" spans="2:12" ht="13.2">
      <c r="B77" s="27"/>
      <c r="C77" s="62" t="s">
        <v>138</v>
      </c>
      <c r="L77" s="27"/>
    </row>
    <row r="78" spans="2:12" s="1" customFormat="1" ht="22.5" customHeight="1">
      <c r="B78" s="40"/>
      <c r="E78" s="357" t="s">
        <v>600</v>
      </c>
      <c r="F78" s="359"/>
      <c r="G78" s="359"/>
      <c r="H78" s="359"/>
      <c r="L78" s="40"/>
    </row>
    <row r="79" spans="2:12" s="1" customFormat="1" ht="14.4" customHeight="1">
      <c r="B79" s="40"/>
      <c r="C79" s="62" t="s">
        <v>140</v>
      </c>
      <c r="L79" s="40"/>
    </row>
    <row r="80" spans="2:12" s="1" customFormat="1" ht="23.25" customHeight="1">
      <c r="B80" s="40"/>
      <c r="E80" s="323" t="str">
        <f>E11</f>
        <v>IO 04-02a - I.část - Vodovodní přípojka</v>
      </c>
      <c r="F80" s="359"/>
      <c r="G80" s="359"/>
      <c r="H80" s="359"/>
      <c r="L80" s="40"/>
    </row>
    <row r="81" spans="2:65" s="1" customFormat="1" ht="6.9" customHeight="1">
      <c r="B81" s="40"/>
      <c r="L81" s="40"/>
    </row>
    <row r="82" spans="2:65" s="1" customFormat="1" ht="18" customHeight="1">
      <c r="B82" s="40"/>
      <c r="C82" s="62" t="s">
        <v>23</v>
      </c>
      <c r="F82" s="155" t="str">
        <f>F14</f>
        <v>Obec Psáry, ul. Pražská</v>
      </c>
      <c r="I82" s="156" t="s">
        <v>25</v>
      </c>
      <c r="J82" s="66" t="str">
        <f>IF(J14="","",J14)</f>
        <v>6.3.2017</v>
      </c>
      <c r="L82" s="40"/>
    </row>
    <row r="83" spans="2:65" s="1" customFormat="1" ht="6.9" customHeight="1">
      <c r="B83" s="40"/>
      <c r="L83" s="40"/>
    </row>
    <row r="84" spans="2:65" s="1" customFormat="1" ht="13.2">
      <c r="B84" s="40"/>
      <c r="C84" s="62" t="s">
        <v>27</v>
      </c>
      <c r="F84" s="155" t="str">
        <f>E17</f>
        <v>Obec Psáry</v>
      </c>
      <c r="I84" s="156" t="s">
        <v>34</v>
      </c>
      <c r="J84" s="155" t="str">
        <f>E23</f>
        <v>PROJEKT CENTRUM NOVA s.r.o.</v>
      </c>
      <c r="L84" s="40"/>
    </row>
    <row r="85" spans="2:65" s="1" customFormat="1" ht="14.4" customHeight="1">
      <c r="B85" s="40"/>
      <c r="C85" s="62" t="s">
        <v>32</v>
      </c>
      <c r="F85" s="155" t="str">
        <f>IF(E20="","",E20)</f>
        <v/>
      </c>
      <c r="L85" s="40"/>
    </row>
    <row r="86" spans="2:65" s="1" customFormat="1" ht="10.35" customHeight="1">
      <c r="B86" s="40"/>
      <c r="L86" s="40"/>
    </row>
    <row r="87" spans="2:65" s="10" customFormat="1" ht="29.25" customHeight="1">
      <c r="B87" s="157"/>
      <c r="C87" s="158" t="s">
        <v>150</v>
      </c>
      <c r="D87" s="159" t="s">
        <v>60</v>
      </c>
      <c r="E87" s="159" t="s">
        <v>56</v>
      </c>
      <c r="F87" s="159" t="s">
        <v>151</v>
      </c>
      <c r="G87" s="159" t="s">
        <v>152</v>
      </c>
      <c r="H87" s="159" t="s">
        <v>153</v>
      </c>
      <c r="I87" s="160" t="s">
        <v>154</v>
      </c>
      <c r="J87" s="159" t="s">
        <v>144</v>
      </c>
      <c r="K87" s="161" t="s">
        <v>155</v>
      </c>
      <c r="L87" s="157"/>
      <c r="M87" s="72" t="s">
        <v>156</v>
      </c>
      <c r="N87" s="73" t="s">
        <v>45</v>
      </c>
      <c r="O87" s="73" t="s">
        <v>157</v>
      </c>
      <c r="P87" s="73" t="s">
        <v>158</v>
      </c>
      <c r="Q87" s="73" t="s">
        <v>159</v>
      </c>
      <c r="R87" s="73" t="s">
        <v>160</v>
      </c>
      <c r="S87" s="73" t="s">
        <v>161</v>
      </c>
      <c r="T87" s="74" t="s">
        <v>162</v>
      </c>
    </row>
    <row r="88" spans="2:65" s="1" customFormat="1" ht="29.25" customHeight="1">
      <c r="B88" s="40"/>
      <c r="C88" s="76" t="s">
        <v>145</v>
      </c>
      <c r="J88" s="162">
        <f>BK88</f>
        <v>0</v>
      </c>
      <c r="L88" s="40"/>
      <c r="M88" s="75"/>
      <c r="N88" s="67"/>
      <c r="O88" s="67"/>
      <c r="P88" s="163">
        <f>P89+P174</f>
        <v>0</v>
      </c>
      <c r="Q88" s="67"/>
      <c r="R88" s="163">
        <f>R89+R174</f>
        <v>16.233844900000001</v>
      </c>
      <c r="S88" s="67"/>
      <c r="T88" s="164">
        <f>T89+T174</f>
        <v>0</v>
      </c>
      <c r="AT88" s="23" t="s">
        <v>74</v>
      </c>
      <c r="AU88" s="23" t="s">
        <v>146</v>
      </c>
      <c r="BK88" s="165">
        <f>BK89+BK174</f>
        <v>0</v>
      </c>
    </row>
    <row r="89" spans="2:65" s="11" customFormat="1" ht="37.35" customHeight="1">
      <c r="B89" s="166"/>
      <c r="D89" s="167" t="s">
        <v>74</v>
      </c>
      <c r="E89" s="168" t="s">
        <v>240</v>
      </c>
      <c r="F89" s="168" t="s">
        <v>241</v>
      </c>
      <c r="I89" s="169"/>
      <c r="J89" s="170">
        <f>BK89</f>
        <v>0</v>
      </c>
      <c r="L89" s="166"/>
      <c r="M89" s="171"/>
      <c r="N89" s="172"/>
      <c r="O89" s="172"/>
      <c r="P89" s="173">
        <f>P90+P137+P150</f>
        <v>0</v>
      </c>
      <c r="Q89" s="172"/>
      <c r="R89" s="173">
        <f>R90+R137+R150</f>
        <v>16.202604900000001</v>
      </c>
      <c r="S89" s="172"/>
      <c r="T89" s="174">
        <f>T90+T137+T150</f>
        <v>0</v>
      </c>
      <c r="AR89" s="167" t="s">
        <v>82</v>
      </c>
      <c r="AT89" s="175" t="s">
        <v>74</v>
      </c>
      <c r="AU89" s="175" t="s">
        <v>75</v>
      </c>
      <c r="AY89" s="167" t="s">
        <v>166</v>
      </c>
      <c r="BK89" s="176">
        <f>BK90+BK137+BK150</f>
        <v>0</v>
      </c>
    </row>
    <row r="90" spans="2:65" s="11" customFormat="1" ht="19.95" customHeight="1">
      <c r="B90" s="166"/>
      <c r="D90" s="177" t="s">
        <v>74</v>
      </c>
      <c r="E90" s="178" t="s">
        <v>82</v>
      </c>
      <c r="F90" s="178" t="s">
        <v>242</v>
      </c>
      <c r="I90" s="169"/>
      <c r="J90" s="179">
        <f>BK90</f>
        <v>0</v>
      </c>
      <c r="L90" s="166"/>
      <c r="M90" s="171"/>
      <c r="N90" s="172"/>
      <c r="O90" s="172"/>
      <c r="P90" s="173">
        <f>SUM(P91:P136)</f>
        <v>0</v>
      </c>
      <c r="Q90" s="172"/>
      <c r="R90" s="173">
        <f>SUM(R91:R136)</f>
        <v>3.3706304999999999</v>
      </c>
      <c r="S90" s="172"/>
      <c r="T90" s="174">
        <f>SUM(T91:T136)</f>
        <v>0</v>
      </c>
      <c r="AR90" s="167" t="s">
        <v>82</v>
      </c>
      <c r="AT90" s="175" t="s">
        <v>74</v>
      </c>
      <c r="AU90" s="175" t="s">
        <v>82</v>
      </c>
      <c r="AY90" s="167" t="s">
        <v>166</v>
      </c>
      <c r="BK90" s="176">
        <f>SUM(BK91:BK136)</f>
        <v>0</v>
      </c>
    </row>
    <row r="91" spans="2:65" s="1" customFormat="1" ht="22.5" customHeight="1">
      <c r="B91" s="180"/>
      <c r="C91" s="181" t="s">
        <v>82</v>
      </c>
      <c r="D91" s="181" t="s">
        <v>169</v>
      </c>
      <c r="E91" s="182" t="s">
        <v>796</v>
      </c>
      <c r="F91" s="183" t="s">
        <v>797</v>
      </c>
      <c r="G91" s="184" t="s">
        <v>255</v>
      </c>
      <c r="H91" s="185">
        <v>24.332000000000001</v>
      </c>
      <c r="I91" s="186"/>
      <c r="J91" s="187">
        <f>ROUND(I91*H91,2)</f>
        <v>0</v>
      </c>
      <c r="K91" s="183" t="s">
        <v>246</v>
      </c>
      <c r="L91" s="40"/>
      <c r="M91" s="188" t="s">
        <v>5</v>
      </c>
      <c r="N91" s="189" t="s">
        <v>46</v>
      </c>
      <c r="O91" s="41"/>
      <c r="P91" s="190">
        <f>O91*H91</f>
        <v>0</v>
      </c>
      <c r="Q91" s="190">
        <v>0</v>
      </c>
      <c r="R91" s="190">
        <f>Q91*H91</f>
        <v>0</v>
      </c>
      <c r="S91" s="190">
        <v>0</v>
      </c>
      <c r="T91" s="191">
        <f>S91*H91</f>
        <v>0</v>
      </c>
      <c r="AR91" s="23" t="s">
        <v>165</v>
      </c>
      <c r="AT91" s="23" t="s">
        <v>169</v>
      </c>
      <c r="AU91" s="23" t="s">
        <v>84</v>
      </c>
      <c r="AY91" s="23" t="s">
        <v>166</v>
      </c>
      <c r="BE91" s="192">
        <f>IF(N91="základní",J91,0)</f>
        <v>0</v>
      </c>
      <c r="BF91" s="192">
        <f>IF(N91="snížená",J91,0)</f>
        <v>0</v>
      </c>
      <c r="BG91" s="192">
        <f>IF(N91="zákl. přenesená",J91,0)</f>
        <v>0</v>
      </c>
      <c r="BH91" s="192">
        <f>IF(N91="sníž. přenesená",J91,0)</f>
        <v>0</v>
      </c>
      <c r="BI91" s="192">
        <f>IF(N91="nulová",J91,0)</f>
        <v>0</v>
      </c>
      <c r="BJ91" s="23" t="s">
        <v>82</v>
      </c>
      <c r="BK91" s="192">
        <f>ROUND(I91*H91,2)</f>
        <v>0</v>
      </c>
      <c r="BL91" s="23" t="s">
        <v>165</v>
      </c>
      <c r="BM91" s="23" t="s">
        <v>798</v>
      </c>
    </row>
    <row r="92" spans="2:65" s="1" customFormat="1" ht="24">
      <c r="B92" s="40"/>
      <c r="D92" s="197" t="s">
        <v>174</v>
      </c>
      <c r="F92" s="198" t="s">
        <v>799</v>
      </c>
      <c r="I92" s="195"/>
      <c r="L92" s="40"/>
      <c r="M92" s="196"/>
      <c r="N92" s="41"/>
      <c r="O92" s="41"/>
      <c r="P92" s="41"/>
      <c r="Q92" s="41"/>
      <c r="R92" s="41"/>
      <c r="S92" s="41"/>
      <c r="T92" s="69"/>
      <c r="AT92" s="23" t="s">
        <v>174</v>
      </c>
      <c r="AU92" s="23" t="s">
        <v>84</v>
      </c>
    </row>
    <row r="93" spans="2:65" s="12" customFormat="1">
      <c r="B93" s="202"/>
      <c r="D93" s="197" t="s">
        <v>258</v>
      </c>
      <c r="E93" s="210" t="s">
        <v>5</v>
      </c>
      <c r="F93" s="211" t="s">
        <v>800</v>
      </c>
      <c r="H93" s="212">
        <v>32.442999999999998</v>
      </c>
      <c r="I93" s="206"/>
      <c r="L93" s="202"/>
      <c r="M93" s="207"/>
      <c r="N93" s="208"/>
      <c r="O93" s="208"/>
      <c r="P93" s="208"/>
      <c r="Q93" s="208"/>
      <c r="R93" s="208"/>
      <c r="S93" s="208"/>
      <c r="T93" s="209"/>
      <c r="AT93" s="210" t="s">
        <v>258</v>
      </c>
      <c r="AU93" s="210" t="s">
        <v>84</v>
      </c>
      <c r="AV93" s="12" t="s">
        <v>84</v>
      </c>
      <c r="AW93" s="12" t="s">
        <v>38</v>
      </c>
      <c r="AX93" s="12" t="s">
        <v>82</v>
      </c>
      <c r="AY93" s="210" t="s">
        <v>166</v>
      </c>
    </row>
    <row r="94" spans="2:65" s="12" customFormat="1">
      <c r="B94" s="202"/>
      <c r="D94" s="193" t="s">
        <v>258</v>
      </c>
      <c r="F94" s="204" t="s">
        <v>801</v>
      </c>
      <c r="H94" s="205">
        <v>24.332000000000001</v>
      </c>
      <c r="I94" s="206"/>
      <c r="L94" s="202"/>
      <c r="M94" s="207"/>
      <c r="N94" s="208"/>
      <c r="O94" s="208"/>
      <c r="P94" s="208"/>
      <c r="Q94" s="208"/>
      <c r="R94" s="208"/>
      <c r="S94" s="208"/>
      <c r="T94" s="209"/>
      <c r="AT94" s="210" t="s">
        <v>258</v>
      </c>
      <c r="AU94" s="210" t="s">
        <v>84</v>
      </c>
      <c r="AV94" s="12" t="s">
        <v>84</v>
      </c>
      <c r="AW94" s="12" t="s">
        <v>6</v>
      </c>
      <c r="AX94" s="12" t="s">
        <v>82</v>
      </c>
      <c r="AY94" s="210" t="s">
        <v>166</v>
      </c>
    </row>
    <row r="95" spans="2:65" s="1" customFormat="1" ht="22.5" customHeight="1">
      <c r="B95" s="180"/>
      <c r="C95" s="181" t="s">
        <v>84</v>
      </c>
      <c r="D95" s="181" t="s">
        <v>169</v>
      </c>
      <c r="E95" s="182" t="s">
        <v>802</v>
      </c>
      <c r="F95" s="183" t="s">
        <v>803</v>
      </c>
      <c r="G95" s="184" t="s">
        <v>255</v>
      </c>
      <c r="H95" s="185">
        <v>4.8659999999999997</v>
      </c>
      <c r="I95" s="186"/>
      <c r="J95" s="187">
        <f>ROUND(I95*H95,2)</f>
        <v>0</v>
      </c>
      <c r="K95" s="183" t="s">
        <v>246</v>
      </c>
      <c r="L95" s="40"/>
      <c r="M95" s="188" t="s">
        <v>5</v>
      </c>
      <c r="N95" s="189" t="s">
        <v>46</v>
      </c>
      <c r="O95" s="41"/>
      <c r="P95" s="190">
        <f>O95*H95</f>
        <v>0</v>
      </c>
      <c r="Q95" s="190">
        <v>0</v>
      </c>
      <c r="R95" s="190">
        <f>Q95*H95</f>
        <v>0</v>
      </c>
      <c r="S95" s="190">
        <v>0</v>
      </c>
      <c r="T95" s="191">
        <f>S95*H95</f>
        <v>0</v>
      </c>
      <c r="AR95" s="23" t="s">
        <v>165</v>
      </c>
      <c r="AT95" s="23" t="s">
        <v>169</v>
      </c>
      <c r="AU95" s="23" t="s">
        <v>84</v>
      </c>
      <c r="AY95" s="23" t="s">
        <v>166</v>
      </c>
      <c r="BE95" s="192">
        <f>IF(N95="základní",J95,0)</f>
        <v>0</v>
      </c>
      <c r="BF95" s="192">
        <f>IF(N95="snížená",J95,0)</f>
        <v>0</v>
      </c>
      <c r="BG95" s="192">
        <f>IF(N95="zákl. přenesená",J95,0)</f>
        <v>0</v>
      </c>
      <c r="BH95" s="192">
        <f>IF(N95="sníž. přenesená",J95,0)</f>
        <v>0</v>
      </c>
      <c r="BI95" s="192">
        <f>IF(N95="nulová",J95,0)</f>
        <v>0</v>
      </c>
      <c r="BJ95" s="23" t="s">
        <v>82</v>
      </c>
      <c r="BK95" s="192">
        <f>ROUND(I95*H95,2)</f>
        <v>0</v>
      </c>
      <c r="BL95" s="23" t="s">
        <v>165</v>
      </c>
      <c r="BM95" s="23" t="s">
        <v>804</v>
      </c>
    </row>
    <row r="96" spans="2:65" s="1" customFormat="1" ht="24">
      <c r="B96" s="40"/>
      <c r="D96" s="197" t="s">
        <v>174</v>
      </c>
      <c r="F96" s="198" t="s">
        <v>805</v>
      </c>
      <c r="I96" s="195"/>
      <c r="L96" s="40"/>
      <c r="M96" s="196"/>
      <c r="N96" s="41"/>
      <c r="O96" s="41"/>
      <c r="P96" s="41"/>
      <c r="Q96" s="41"/>
      <c r="R96" s="41"/>
      <c r="S96" s="41"/>
      <c r="T96" s="69"/>
      <c r="AT96" s="23" t="s">
        <v>174</v>
      </c>
      <c r="AU96" s="23" t="s">
        <v>84</v>
      </c>
    </row>
    <row r="97" spans="2:65" s="12" customFormat="1">
      <c r="B97" s="202"/>
      <c r="D97" s="193" t="s">
        <v>258</v>
      </c>
      <c r="F97" s="204" t="s">
        <v>806</v>
      </c>
      <c r="H97" s="205">
        <v>4.8659999999999997</v>
      </c>
      <c r="I97" s="206"/>
      <c r="L97" s="202"/>
      <c r="M97" s="207"/>
      <c r="N97" s="208"/>
      <c r="O97" s="208"/>
      <c r="P97" s="208"/>
      <c r="Q97" s="208"/>
      <c r="R97" s="208"/>
      <c r="S97" s="208"/>
      <c r="T97" s="209"/>
      <c r="AT97" s="210" t="s">
        <v>258</v>
      </c>
      <c r="AU97" s="210" t="s">
        <v>84</v>
      </c>
      <c r="AV97" s="12" t="s">
        <v>84</v>
      </c>
      <c r="AW97" s="12" t="s">
        <v>6</v>
      </c>
      <c r="AX97" s="12" t="s">
        <v>82</v>
      </c>
      <c r="AY97" s="210" t="s">
        <v>166</v>
      </c>
    </row>
    <row r="98" spans="2:65" s="1" customFormat="1" ht="22.5" customHeight="1">
      <c r="B98" s="180"/>
      <c r="C98" s="181" t="s">
        <v>180</v>
      </c>
      <c r="D98" s="181" t="s">
        <v>169</v>
      </c>
      <c r="E98" s="182" t="s">
        <v>807</v>
      </c>
      <c r="F98" s="183" t="s">
        <v>808</v>
      </c>
      <c r="G98" s="184" t="s">
        <v>255</v>
      </c>
      <c r="H98" s="185">
        <v>2.4329999999999998</v>
      </c>
      <c r="I98" s="186"/>
      <c r="J98" s="187">
        <f>ROUND(I98*H98,2)</f>
        <v>0</v>
      </c>
      <c r="K98" s="183" t="s">
        <v>246</v>
      </c>
      <c r="L98" s="40"/>
      <c r="M98" s="188" t="s">
        <v>5</v>
      </c>
      <c r="N98" s="189" t="s">
        <v>46</v>
      </c>
      <c r="O98" s="41"/>
      <c r="P98" s="190">
        <f>O98*H98</f>
        <v>0</v>
      </c>
      <c r="Q98" s="190">
        <v>0</v>
      </c>
      <c r="R98" s="190">
        <f>Q98*H98</f>
        <v>0</v>
      </c>
      <c r="S98" s="190">
        <v>0</v>
      </c>
      <c r="T98" s="191">
        <f>S98*H98</f>
        <v>0</v>
      </c>
      <c r="AR98" s="23" t="s">
        <v>165</v>
      </c>
      <c r="AT98" s="23" t="s">
        <v>169</v>
      </c>
      <c r="AU98" s="23" t="s">
        <v>84</v>
      </c>
      <c r="AY98" s="23" t="s">
        <v>166</v>
      </c>
      <c r="BE98" s="192">
        <f>IF(N98="základní",J98,0)</f>
        <v>0</v>
      </c>
      <c r="BF98" s="192">
        <f>IF(N98="snížená",J98,0)</f>
        <v>0</v>
      </c>
      <c r="BG98" s="192">
        <f>IF(N98="zákl. přenesená",J98,0)</f>
        <v>0</v>
      </c>
      <c r="BH98" s="192">
        <f>IF(N98="sníž. přenesená",J98,0)</f>
        <v>0</v>
      </c>
      <c r="BI98" s="192">
        <f>IF(N98="nulová",J98,0)</f>
        <v>0</v>
      </c>
      <c r="BJ98" s="23" t="s">
        <v>82</v>
      </c>
      <c r="BK98" s="192">
        <f>ROUND(I98*H98,2)</f>
        <v>0</v>
      </c>
      <c r="BL98" s="23" t="s">
        <v>165</v>
      </c>
      <c r="BM98" s="23" t="s">
        <v>809</v>
      </c>
    </row>
    <row r="99" spans="2:65" s="1" customFormat="1" ht="24">
      <c r="B99" s="40"/>
      <c r="D99" s="197" t="s">
        <v>174</v>
      </c>
      <c r="F99" s="198" t="s">
        <v>810</v>
      </c>
      <c r="I99" s="195"/>
      <c r="L99" s="40"/>
      <c r="M99" s="196"/>
      <c r="N99" s="41"/>
      <c r="O99" s="41"/>
      <c r="P99" s="41"/>
      <c r="Q99" s="41"/>
      <c r="R99" s="41"/>
      <c r="S99" s="41"/>
      <c r="T99" s="69"/>
      <c r="AT99" s="23" t="s">
        <v>174</v>
      </c>
      <c r="AU99" s="23" t="s">
        <v>84</v>
      </c>
    </row>
    <row r="100" spans="2:65" s="12" customFormat="1">
      <c r="B100" s="202"/>
      <c r="D100" s="193" t="s">
        <v>258</v>
      </c>
      <c r="F100" s="204" t="s">
        <v>811</v>
      </c>
      <c r="H100" s="205">
        <v>2.4329999999999998</v>
      </c>
      <c r="I100" s="206"/>
      <c r="L100" s="202"/>
      <c r="M100" s="207"/>
      <c r="N100" s="208"/>
      <c r="O100" s="208"/>
      <c r="P100" s="208"/>
      <c r="Q100" s="208"/>
      <c r="R100" s="208"/>
      <c r="S100" s="208"/>
      <c r="T100" s="209"/>
      <c r="AT100" s="210" t="s">
        <v>258</v>
      </c>
      <c r="AU100" s="210" t="s">
        <v>84</v>
      </c>
      <c r="AV100" s="12" t="s">
        <v>84</v>
      </c>
      <c r="AW100" s="12" t="s">
        <v>6</v>
      </c>
      <c r="AX100" s="12" t="s">
        <v>82</v>
      </c>
      <c r="AY100" s="210" t="s">
        <v>166</v>
      </c>
    </row>
    <row r="101" spans="2:65" s="1" customFormat="1" ht="22.5" customHeight="1">
      <c r="B101" s="180"/>
      <c r="C101" s="181" t="s">
        <v>165</v>
      </c>
      <c r="D101" s="181" t="s">
        <v>169</v>
      </c>
      <c r="E101" s="182" t="s">
        <v>812</v>
      </c>
      <c r="F101" s="183" t="s">
        <v>813</v>
      </c>
      <c r="G101" s="184" t="s">
        <v>255</v>
      </c>
      <c r="H101" s="185">
        <v>3.2440000000000002</v>
      </c>
      <c r="I101" s="186"/>
      <c r="J101" s="187">
        <f>ROUND(I101*H101,2)</f>
        <v>0</v>
      </c>
      <c r="K101" s="183" t="s">
        <v>246</v>
      </c>
      <c r="L101" s="40"/>
      <c r="M101" s="188" t="s">
        <v>5</v>
      </c>
      <c r="N101" s="189" t="s">
        <v>46</v>
      </c>
      <c r="O101" s="41"/>
      <c r="P101" s="190">
        <f>O101*H101</f>
        <v>0</v>
      </c>
      <c r="Q101" s="190">
        <v>0</v>
      </c>
      <c r="R101" s="190">
        <f>Q101*H101</f>
        <v>0</v>
      </c>
      <c r="S101" s="190">
        <v>0</v>
      </c>
      <c r="T101" s="191">
        <f>S101*H101</f>
        <v>0</v>
      </c>
      <c r="AR101" s="23" t="s">
        <v>165</v>
      </c>
      <c r="AT101" s="23" t="s">
        <v>169</v>
      </c>
      <c r="AU101" s="23" t="s">
        <v>84</v>
      </c>
      <c r="AY101" s="23" t="s">
        <v>166</v>
      </c>
      <c r="BE101" s="192">
        <f>IF(N101="základní",J101,0)</f>
        <v>0</v>
      </c>
      <c r="BF101" s="192">
        <f>IF(N101="snížená",J101,0)</f>
        <v>0</v>
      </c>
      <c r="BG101" s="192">
        <f>IF(N101="zákl. přenesená",J101,0)</f>
        <v>0</v>
      </c>
      <c r="BH101" s="192">
        <f>IF(N101="sníž. přenesená",J101,0)</f>
        <v>0</v>
      </c>
      <c r="BI101" s="192">
        <f>IF(N101="nulová",J101,0)</f>
        <v>0</v>
      </c>
      <c r="BJ101" s="23" t="s">
        <v>82</v>
      </c>
      <c r="BK101" s="192">
        <f>ROUND(I101*H101,2)</f>
        <v>0</v>
      </c>
      <c r="BL101" s="23" t="s">
        <v>165</v>
      </c>
      <c r="BM101" s="23" t="s">
        <v>814</v>
      </c>
    </row>
    <row r="102" spans="2:65" s="1" customFormat="1" ht="24">
      <c r="B102" s="40"/>
      <c r="D102" s="197" t="s">
        <v>174</v>
      </c>
      <c r="F102" s="198" t="s">
        <v>815</v>
      </c>
      <c r="I102" s="195"/>
      <c r="L102" s="40"/>
      <c r="M102" s="196"/>
      <c r="N102" s="41"/>
      <c r="O102" s="41"/>
      <c r="P102" s="41"/>
      <c r="Q102" s="41"/>
      <c r="R102" s="41"/>
      <c r="S102" s="41"/>
      <c r="T102" s="69"/>
      <c r="AT102" s="23" t="s">
        <v>174</v>
      </c>
      <c r="AU102" s="23" t="s">
        <v>84</v>
      </c>
    </row>
    <row r="103" spans="2:65" s="12" customFormat="1">
      <c r="B103" s="202"/>
      <c r="D103" s="193" t="s">
        <v>258</v>
      </c>
      <c r="F103" s="204" t="s">
        <v>816</v>
      </c>
      <c r="H103" s="205">
        <v>3.2440000000000002</v>
      </c>
      <c r="I103" s="206"/>
      <c r="L103" s="202"/>
      <c r="M103" s="207"/>
      <c r="N103" s="208"/>
      <c r="O103" s="208"/>
      <c r="P103" s="208"/>
      <c r="Q103" s="208"/>
      <c r="R103" s="208"/>
      <c r="S103" s="208"/>
      <c r="T103" s="209"/>
      <c r="AT103" s="210" t="s">
        <v>258</v>
      </c>
      <c r="AU103" s="210" t="s">
        <v>84</v>
      </c>
      <c r="AV103" s="12" t="s">
        <v>84</v>
      </c>
      <c r="AW103" s="12" t="s">
        <v>6</v>
      </c>
      <c r="AX103" s="12" t="s">
        <v>82</v>
      </c>
      <c r="AY103" s="210" t="s">
        <v>166</v>
      </c>
    </row>
    <row r="104" spans="2:65" s="1" customFormat="1" ht="22.5" customHeight="1">
      <c r="B104" s="180"/>
      <c r="C104" s="181" t="s">
        <v>189</v>
      </c>
      <c r="D104" s="181" t="s">
        <v>169</v>
      </c>
      <c r="E104" s="182" t="s">
        <v>817</v>
      </c>
      <c r="F104" s="183" t="s">
        <v>818</v>
      </c>
      <c r="G104" s="184" t="s">
        <v>255</v>
      </c>
      <c r="H104" s="185">
        <v>1.6220000000000001</v>
      </c>
      <c r="I104" s="186"/>
      <c r="J104" s="187">
        <f>ROUND(I104*H104,2)</f>
        <v>0</v>
      </c>
      <c r="K104" s="183" t="s">
        <v>246</v>
      </c>
      <c r="L104" s="40"/>
      <c r="M104" s="188" t="s">
        <v>5</v>
      </c>
      <c r="N104" s="189" t="s">
        <v>46</v>
      </c>
      <c r="O104" s="41"/>
      <c r="P104" s="190">
        <f>O104*H104</f>
        <v>0</v>
      </c>
      <c r="Q104" s="190">
        <v>0</v>
      </c>
      <c r="R104" s="190">
        <f>Q104*H104</f>
        <v>0</v>
      </c>
      <c r="S104" s="190">
        <v>0</v>
      </c>
      <c r="T104" s="191">
        <f>S104*H104</f>
        <v>0</v>
      </c>
      <c r="AR104" s="23" t="s">
        <v>165</v>
      </c>
      <c r="AT104" s="23" t="s">
        <v>169</v>
      </c>
      <c r="AU104" s="23" t="s">
        <v>84</v>
      </c>
      <c r="AY104" s="23" t="s">
        <v>166</v>
      </c>
      <c r="BE104" s="192">
        <f>IF(N104="základní",J104,0)</f>
        <v>0</v>
      </c>
      <c r="BF104" s="192">
        <f>IF(N104="snížená",J104,0)</f>
        <v>0</v>
      </c>
      <c r="BG104" s="192">
        <f>IF(N104="zákl. přenesená",J104,0)</f>
        <v>0</v>
      </c>
      <c r="BH104" s="192">
        <f>IF(N104="sníž. přenesená",J104,0)</f>
        <v>0</v>
      </c>
      <c r="BI104" s="192">
        <f>IF(N104="nulová",J104,0)</f>
        <v>0</v>
      </c>
      <c r="BJ104" s="23" t="s">
        <v>82</v>
      </c>
      <c r="BK104" s="192">
        <f>ROUND(I104*H104,2)</f>
        <v>0</v>
      </c>
      <c r="BL104" s="23" t="s">
        <v>165</v>
      </c>
      <c r="BM104" s="23" t="s">
        <v>819</v>
      </c>
    </row>
    <row r="105" spans="2:65" s="1" customFormat="1" ht="24">
      <c r="B105" s="40"/>
      <c r="D105" s="197" t="s">
        <v>174</v>
      </c>
      <c r="F105" s="198" t="s">
        <v>820</v>
      </c>
      <c r="I105" s="195"/>
      <c r="L105" s="40"/>
      <c r="M105" s="196"/>
      <c r="N105" s="41"/>
      <c r="O105" s="41"/>
      <c r="P105" s="41"/>
      <c r="Q105" s="41"/>
      <c r="R105" s="41"/>
      <c r="S105" s="41"/>
      <c r="T105" s="69"/>
      <c r="AT105" s="23" t="s">
        <v>174</v>
      </c>
      <c r="AU105" s="23" t="s">
        <v>84</v>
      </c>
    </row>
    <row r="106" spans="2:65" s="12" customFormat="1">
      <c r="B106" s="202"/>
      <c r="D106" s="193" t="s">
        <v>258</v>
      </c>
      <c r="F106" s="204" t="s">
        <v>821</v>
      </c>
      <c r="H106" s="205">
        <v>1.6220000000000001</v>
      </c>
      <c r="I106" s="206"/>
      <c r="L106" s="202"/>
      <c r="M106" s="207"/>
      <c r="N106" s="208"/>
      <c r="O106" s="208"/>
      <c r="P106" s="208"/>
      <c r="Q106" s="208"/>
      <c r="R106" s="208"/>
      <c r="S106" s="208"/>
      <c r="T106" s="209"/>
      <c r="AT106" s="210" t="s">
        <v>258</v>
      </c>
      <c r="AU106" s="210" t="s">
        <v>84</v>
      </c>
      <c r="AV106" s="12" t="s">
        <v>84</v>
      </c>
      <c r="AW106" s="12" t="s">
        <v>6</v>
      </c>
      <c r="AX106" s="12" t="s">
        <v>82</v>
      </c>
      <c r="AY106" s="210" t="s">
        <v>166</v>
      </c>
    </row>
    <row r="107" spans="2:65" s="1" customFormat="1" ht="22.5" customHeight="1">
      <c r="B107" s="180"/>
      <c r="C107" s="181" t="s">
        <v>194</v>
      </c>
      <c r="D107" s="181" t="s">
        <v>169</v>
      </c>
      <c r="E107" s="182" t="s">
        <v>822</v>
      </c>
      <c r="F107" s="183" t="s">
        <v>823</v>
      </c>
      <c r="G107" s="184" t="s">
        <v>641</v>
      </c>
      <c r="H107" s="185">
        <v>31.33</v>
      </c>
      <c r="I107" s="186"/>
      <c r="J107" s="187">
        <f>ROUND(I107*H107,2)</f>
        <v>0</v>
      </c>
      <c r="K107" s="183" t="s">
        <v>246</v>
      </c>
      <c r="L107" s="40"/>
      <c r="M107" s="188" t="s">
        <v>5</v>
      </c>
      <c r="N107" s="189" t="s">
        <v>46</v>
      </c>
      <c r="O107" s="41"/>
      <c r="P107" s="190">
        <f>O107*H107</f>
        <v>0</v>
      </c>
      <c r="Q107" s="190">
        <v>8.4999999999999995E-4</v>
      </c>
      <c r="R107" s="190">
        <f>Q107*H107</f>
        <v>2.6630499999999998E-2</v>
      </c>
      <c r="S107" s="190">
        <v>0</v>
      </c>
      <c r="T107" s="191">
        <f>S107*H107</f>
        <v>0</v>
      </c>
      <c r="AR107" s="23" t="s">
        <v>165</v>
      </c>
      <c r="AT107" s="23" t="s">
        <v>169</v>
      </c>
      <c r="AU107" s="23" t="s">
        <v>84</v>
      </c>
      <c r="AY107" s="23" t="s">
        <v>166</v>
      </c>
      <c r="BE107" s="192">
        <f>IF(N107="základní",J107,0)</f>
        <v>0</v>
      </c>
      <c r="BF107" s="192">
        <f>IF(N107="snížená",J107,0)</f>
        <v>0</v>
      </c>
      <c r="BG107" s="192">
        <f>IF(N107="zákl. přenesená",J107,0)</f>
        <v>0</v>
      </c>
      <c r="BH107" s="192">
        <f>IF(N107="sníž. přenesená",J107,0)</f>
        <v>0</v>
      </c>
      <c r="BI107" s="192">
        <f>IF(N107="nulová",J107,0)</f>
        <v>0</v>
      </c>
      <c r="BJ107" s="23" t="s">
        <v>82</v>
      </c>
      <c r="BK107" s="192">
        <f>ROUND(I107*H107,2)</f>
        <v>0</v>
      </c>
      <c r="BL107" s="23" t="s">
        <v>165</v>
      </c>
      <c r="BM107" s="23" t="s">
        <v>824</v>
      </c>
    </row>
    <row r="108" spans="2:65" s="1" customFormat="1" ht="24">
      <c r="B108" s="40"/>
      <c r="D108" s="197" t="s">
        <v>174</v>
      </c>
      <c r="F108" s="198" t="s">
        <v>825</v>
      </c>
      <c r="I108" s="195"/>
      <c r="L108" s="40"/>
      <c r="M108" s="196"/>
      <c r="N108" s="41"/>
      <c r="O108" s="41"/>
      <c r="P108" s="41"/>
      <c r="Q108" s="41"/>
      <c r="R108" s="41"/>
      <c r="S108" s="41"/>
      <c r="T108" s="69"/>
      <c r="AT108" s="23" t="s">
        <v>174</v>
      </c>
      <c r="AU108" s="23" t="s">
        <v>84</v>
      </c>
    </row>
    <row r="109" spans="2:65" s="12" customFormat="1">
      <c r="B109" s="202"/>
      <c r="D109" s="193" t="s">
        <v>258</v>
      </c>
      <c r="E109" s="203" t="s">
        <v>5</v>
      </c>
      <c r="F109" s="204" t="s">
        <v>826</v>
      </c>
      <c r="H109" s="205">
        <v>31.33</v>
      </c>
      <c r="I109" s="206"/>
      <c r="L109" s="202"/>
      <c r="M109" s="207"/>
      <c r="N109" s="208"/>
      <c r="O109" s="208"/>
      <c r="P109" s="208"/>
      <c r="Q109" s="208"/>
      <c r="R109" s="208"/>
      <c r="S109" s="208"/>
      <c r="T109" s="209"/>
      <c r="AT109" s="210" t="s">
        <v>258</v>
      </c>
      <c r="AU109" s="210" t="s">
        <v>84</v>
      </c>
      <c r="AV109" s="12" t="s">
        <v>84</v>
      </c>
      <c r="AW109" s="12" t="s">
        <v>38</v>
      </c>
      <c r="AX109" s="12" t="s">
        <v>82</v>
      </c>
      <c r="AY109" s="210" t="s">
        <v>166</v>
      </c>
    </row>
    <row r="110" spans="2:65" s="1" customFormat="1" ht="22.5" customHeight="1">
      <c r="B110" s="180"/>
      <c r="C110" s="181" t="s">
        <v>199</v>
      </c>
      <c r="D110" s="181" t="s">
        <v>169</v>
      </c>
      <c r="E110" s="182" t="s">
        <v>827</v>
      </c>
      <c r="F110" s="183" t="s">
        <v>828</v>
      </c>
      <c r="G110" s="184" t="s">
        <v>641</v>
      </c>
      <c r="H110" s="185">
        <v>31.33</v>
      </c>
      <c r="I110" s="186"/>
      <c r="J110" s="187">
        <f>ROUND(I110*H110,2)</f>
        <v>0</v>
      </c>
      <c r="K110" s="183" t="s">
        <v>246</v>
      </c>
      <c r="L110" s="40"/>
      <c r="M110" s="188" t="s">
        <v>5</v>
      </c>
      <c r="N110" s="189" t="s">
        <v>46</v>
      </c>
      <c r="O110" s="41"/>
      <c r="P110" s="190">
        <f>O110*H110</f>
        <v>0</v>
      </c>
      <c r="Q110" s="190">
        <v>0</v>
      </c>
      <c r="R110" s="190">
        <f>Q110*H110</f>
        <v>0</v>
      </c>
      <c r="S110" s="190">
        <v>0</v>
      </c>
      <c r="T110" s="191">
        <f>S110*H110</f>
        <v>0</v>
      </c>
      <c r="AR110" s="23" t="s">
        <v>165</v>
      </c>
      <c r="AT110" s="23" t="s">
        <v>169</v>
      </c>
      <c r="AU110" s="23" t="s">
        <v>84</v>
      </c>
      <c r="AY110" s="23" t="s">
        <v>166</v>
      </c>
      <c r="BE110" s="192">
        <f>IF(N110="základní",J110,0)</f>
        <v>0</v>
      </c>
      <c r="BF110" s="192">
        <f>IF(N110="snížená",J110,0)</f>
        <v>0</v>
      </c>
      <c r="BG110" s="192">
        <f>IF(N110="zákl. přenesená",J110,0)</f>
        <v>0</v>
      </c>
      <c r="BH110" s="192">
        <f>IF(N110="sníž. přenesená",J110,0)</f>
        <v>0</v>
      </c>
      <c r="BI110" s="192">
        <f>IF(N110="nulová",J110,0)</f>
        <v>0</v>
      </c>
      <c r="BJ110" s="23" t="s">
        <v>82</v>
      </c>
      <c r="BK110" s="192">
        <f>ROUND(I110*H110,2)</f>
        <v>0</v>
      </c>
      <c r="BL110" s="23" t="s">
        <v>165</v>
      </c>
      <c r="BM110" s="23" t="s">
        <v>829</v>
      </c>
    </row>
    <row r="111" spans="2:65" s="1" customFormat="1" ht="24">
      <c r="B111" s="40"/>
      <c r="D111" s="193" t="s">
        <v>174</v>
      </c>
      <c r="F111" s="194" t="s">
        <v>830</v>
      </c>
      <c r="I111" s="195"/>
      <c r="L111" s="40"/>
      <c r="M111" s="196"/>
      <c r="N111" s="41"/>
      <c r="O111" s="41"/>
      <c r="P111" s="41"/>
      <c r="Q111" s="41"/>
      <c r="R111" s="41"/>
      <c r="S111" s="41"/>
      <c r="T111" s="69"/>
      <c r="AT111" s="23" t="s">
        <v>174</v>
      </c>
      <c r="AU111" s="23" t="s">
        <v>84</v>
      </c>
    </row>
    <row r="112" spans="2:65" s="1" customFormat="1" ht="22.5" customHeight="1">
      <c r="B112" s="180"/>
      <c r="C112" s="181" t="s">
        <v>204</v>
      </c>
      <c r="D112" s="181" t="s">
        <v>169</v>
      </c>
      <c r="E112" s="182" t="s">
        <v>310</v>
      </c>
      <c r="F112" s="183" t="s">
        <v>311</v>
      </c>
      <c r="G112" s="184" t="s">
        <v>255</v>
      </c>
      <c r="H112" s="185">
        <v>31.631</v>
      </c>
      <c r="I112" s="186"/>
      <c r="J112" s="187">
        <f>ROUND(I112*H112,2)</f>
        <v>0</v>
      </c>
      <c r="K112" s="183" t="s">
        <v>246</v>
      </c>
      <c r="L112" s="40"/>
      <c r="M112" s="188" t="s">
        <v>5</v>
      </c>
      <c r="N112" s="189" t="s">
        <v>46</v>
      </c>
      <c r="O112" s="41"/>
      <c r="P112" s="190">
        <f>O112*H112</f>
        <v>0</v>
      </c>
      <c r="Q112" s="190">
        <v>0</v>
      </c>
      <c r="R112" s="190">
        <f>Q112*H112</f>
        <v>0</v>
      </c>
      <c r="S112" s="190">
        <v>0</v>
      </c>
      <c r="T112" s="191">
        <f>S112*H112</f>
        <v>0</v>
      </c>
      <c r="AR112" s="23" t="s">
        <v>165</v>
      </c>
      <c r="AT112" s="23" t="s">
        <v>169</v>
      </c>
      <c r="AU112" s="23" t="s">
        <v>84</v>
      </c>
      <c r="AY112" s="23" t="s">
        <v>166</v>
      </c>
      <c r="BE112" s="192">
        <f>IF(N112="základní",J112,0)</f>
        <v>0</v>
      </c>
      <c r="BF112" s="192">
        <f>IF(N112="snížená",J112,0)</f>
        <v>0</v>
      </c>
      <c r="BG112" s="192">
        <f>IF(N112="zákl. přenesená",J112,0)</f>
        <v>0</v>
      </c>
      <c r="BH112" s="192">
        <f>IF(N112="sníž. přenesená",J112,0)</f>
        <v>0</v>
      </c>
      <c r="BI112" s="192">
        <f>IF(N112="nulová",J112,0)</f>
        <v>0</v>
      </c>
      <c r="BJ112" s="23" t="s">
        <v>82</v>
      </c>
      <c r="BK112" s="192">
        <f>ROUND(I112*H112,2)</f>
        <v>0</v>
      </c>
      <c r="BL112" s="23" t="s">
        <v>165</v>
      </c>
      <c r="BM112" s="23" t="s">
        <v>831</v>
      </c>
    </row>
    <row r="113" spans="2:65" s="1" customFormat="1" ht="36">
      <c r="B113" s="40"/>
      <c r="D113" s="197" t="s">
        <v>174</v>
      </c>
      <c r="F113" s="198" t="s">
        <v>313</v>
      </c>
      <c r="I113" s="195"/>
      <c r="L113" s="40"/>
      <c r="M113" s="196"/>
      <c r="N113" s="41"/>
      <c r="O113" s="41"/>
      <c r="P113" s="41"/>
      <c r="Q113" s="41"/>
      <c r="R113" s="41"/>
      <c r="S113" s="41"/>
      <c r="T113" s="69"/>
      <c r="AT113" s="23" t="s">
        <v>174</v>
      </c>
      <c r="AU113" s="23" t="s">
        <v>84</v>
      </c>
    </row>
    <row r="114" spans="2:65" s="12" customFormat="1">
      <c r="B114" s="202"/>
      <c r="D114" s="193" t="s">
        <v>258</v>
      </c>
      <c r="E114" s="203" t="s">
        <v>5</v>
      </c>
      <c r="F114" s="204" t="s">
        <v>832</v>
      </c>
      <c r="H114" s="205">
        <v>31.631</v>
      </c>
      <c r="I114" s="206"/>
      <c r="L114" s="202"/>
      <c r="M114" s="207"/>
      <c r="N114" s="208"/>
      <c r="O114" s="208"/>
      <c r="P114" s="208"/>
      <c r="Q114" s="208"/>
      <c r="R114" s="208"/>
      <c r="S114" s="208"/>
      <c r="T114" s="209"/>
      <c r="AT114" s="210" t="s">
        <v>258</v>
      </c>
      <c r="AU114" s="210" t="s">
        <v>84</v>
      </c>
      <c r="AV114" s="12" t="s">
        <v>84</v>
      </c>
      <c r="AW114" s="12" t="s">
        <v>38</v>
      </c>
      <c r="AX114" s="12" t="s">
        <v>82</v>
      </c>
      <c r="AY114" s="210" t="s">
        <v>166</v>
      </c>
    </row>
    <row r="115" spans="2:65" s="1" customFormat="1" ht="22.5" customHeight="1">
      <c r="B115" s="180"/>
      <c r="C115" s="181" t="s">
        <v>209</v>
      </c>
      <c r="D115" s="181" t="s">
        <v>169</v>
      </c>
      <c r="E115" s="182" t="s">
        <v>316</v>
      </c>
      <c r="F115" s="183" t="s">
        <v>317</v>
      </c>
      <c r="G115" s="184" t="s">
        <v>255</v>
      </c>
      <c r="H115" s="185">
        <v>12.021000000000001</v>
      </c>
      <c r="I115" s="186"/>
      <c r="J115" s="187">
        <f>ROUND(I115*H115,2)</f>
        <v>0</v>
      </c>
      <c r="K115" s="183" t="s">
        <v>246</v>
      </c>
      <c r="L115" s="40"/>
      <c r="M115" s="188" t="s">
        <v>5</v>
      </c>
      <c r="N115" s="189" t="s">
        <v>46</v>
      </c>
      <c r="O115" s="41"/>
      <c r="P115" s="190">
        <f>O115*H115</f>
        <v>0</v>
      </c>
      <c r="Q115" s="190">
        <v>0</v>
      </c>
      <c r="R115" s="190">
        <f>Q115*H115</f>
        <v>0</v>
      </c>
      <c r="S115" s="190">
        <v>0</v>
      </c>
      <c r="T115" s="191">
        <f>S115*H115</f>
        <v>0</v>
      </c>
      <c r="AR115" s="23" t="s">
        <v>165</v>
      </c>
      <c r="AT115" s="23" t="s">
        <v>169</v>
      </c>
      <c r="AU115" s="23" t="s">
        <v>84</v>
      </c>
      <c r="AY115" s="23" t="s">
        <v>166</v>
      </c>
      <c r="BE115" s="192">
        <f>IF(N115="základní",J115,0)</f>
        <v>0</v>
      </c>
      <c r="BF115" s="192">
        <f>IF(N115="snížená",J115,0)</f>
        <v>0</v>
      </c>
      <c r="BG115" s="192">
        <f>IF(N115="zákl. přenesená",J115,0)</f>
        <v>0</v>
      </c>
      <c r="BH115" s="192">
        <f>IF(N115="sníž. přenesená",J115,0)</f>
        <v>0</v>
      </c>
      <c r="BI115" s="192">
        <f>IF(N115="nulová",J115,0)</f>
        <v>0</v>
      </c>
      <c r="BJ115" s="23" t="s">
        <v>82</v>
      </c>
      <c r="BK115" s="192">
        <f>ROUND(I115*H115,2)</f>
        <v>0</v>
      </c>
      <c r="BL115" s="23" t="s">
        <v>165</v>
      </c>
      <c r="BM115" s="23" t="s">
        <v>833</v>
      </c>
    </row>
    <row r="116" spans="2:65" s="1" customFormat="1" ht="36">
      <c r="B116" s="40"/>
      <c r="D116" s="197" t="s">
        <v>174</v>
      </c>
      <c r="F116" s="198" t="s">
        <v>319</v>
      </c>
      <c r="I116" s="195"/>
      <c r="L116" s="40"/>
      <c r="M116" s="196"/>
      <c r="N116" s="41"/>
      <c r="O116" s="41"/>
      <c r="P116" s="41"/>
      <c r="Q116" s="41"/>
      <c r="R116" s="41"/>
      <c r="S116" s="41"/>
      <c r="T116" s="69"/>
      <c r="AT116" s="23" t="s">
        <v>174</v>
      </c>
      <c r="AU116" s="23" t="s">
        <v>84</v>
      </c>
    </row>
    <row r="117" spans="2:65" s="12" customFormat="1">
      <c r="B117" s="202"/>
      <c r="D117" s="193" t="s">
        <v>258</v>
      </c>
      <c r="E117" s="203" t="s">
        <v>5</v>
      </c>
      <c r="F117" s="204" t="s">
        <v>834</v>
      </c>
      <c r="H117" s="205">
        <v>12.021000000000001</v>
      </c>
      <c r="I117" s="206"/>
      <c r="L117" s="202"/>
      <c r="M117" s="207"/>
      <c r="N117" s="208"/>
      <c r="O117" s="208"/>
      <c r="P117" s="208"/>
      <c r="Q117" s="208"/>
      <c r="R117" s="208"/>
      <c r="S117" s="208"/>
      <c r="T117" s="209"/>
      <c r="AT117" s="210" t="s">
        <v>258</v>
      </c>
      <c r="AU117" s="210" t="s">
        <v>84</v>
      </c>
      <c r="AV117" s="12" t="s">
        <v>84</v>
      </c>
      <c r="AW117" s="12" t="s">
        <v>38</v>
      </c>
      <c r="AX117" s="12" t="s">
        <v>82</v>
      </c>
      <c r="AY117" s="210" t="s">
        <v>166</v>
      </c>
    </row>
    <row r="118" spans="2:65" s="1" customFormat="1" ht="31.5" customHeight="1">
      <c r="B118" s="180"/>
      <c r="C118" s="181" t="s">
        <v>214</v>
      </c>
      <c r="D118" s="181" t="s">
        <v>169</v>
      </c>
      <c r="E118" s="182" t="s">
        <v>322</v>
      </c>
      <c r="F118" s="183" t="s">
        <v>323</v>
      </c>
      <c r="G118" s="184" t="s">
        <v>255</v>
      </c>
      <c r="H118" s="185">
        <v>120.21</v>
      </c>
      <c r="I118" s="186"/>
      <c r="J118" s="187">
        <f>ROUND(I118*H118,2)</f>
        <v>0</v>
      </c>
      <c r="K118" s="183" t="s">
        <v>246</v>
      </c>
      <c r="L118" s="40"/>
      <c r="M118" s="188" t="s">
        <v>5</v>
      </c>
      <c r="N118" s="189" t="s">
        <v>46</v>
      </c>
      <c r="O118" s="41"/>
      <c r="P118" s="190">
        <f>O118*H118</f>
        <v>0</v>
      </c>
      <c r="Q118" s="190">
        <v>0</v>
      </c>
      <c r="R118" s="190">
        <f>Q118*H118</f>
        <v>0</v>
      </c>
      <c r="S118" s="190">
        <v>0</v>
      </c>
      <c r="T118" s="191">
        <f>S118*H118</f>
        <v>0</v>
      </c>
      <c r="AR118" s="23" t="s">
        <v>165</v>
      </c>
      <c r="AT118" s="23" t="s">
        <v>169</v>
      </c>
      <c r="AU118" s="23" t="s">
        <v>84</v>
      </c>
      <c r="AY118" s="23" t="s">
        <v>166</v>
      </c>
      <c r="BE118" s="192">
        <f>IF(N118="základní",J118,0)</f>
        <v>0</v>
      </c>
      <c r="BF118" s="192">
        <f>IF(N118="snížená",J118,0)</f>
        <v>0</v>
      </c>
      <c r="BG118" s="192">
        <f>IF(N118="zákl. přenesená",J118,0)</f>
        <v>0</v>
      </c>
      <c r="BH118" s="192">
        <f>IF(N118="sníž. přenesená",J118,0)</f>
        <v>0</v>
      </c>
      <c r="BI118" s="192">
        <f>IF(N118="nulová",J118,0)</f>
        <v>0</v>
      </c>
      <c r="BJ118" s="23" t="s">
        <v>82</v>
      </c>
      <c r="BK118" s="192">
        <f>ROUND(I118*H118,2)</f>
        <v>0</v>
      </c>
      <c r="BL118" s="23" t="s">
        <v>165</v>
      </c>
      <c r="BM118" s="23" t="s">
        <v>835</v>
      </c>
    </row>
    <row r="119" spans="2:65" s="1" customFormat="1" ht="36">
      <c r="B119" s="40"/>
      <c r="D119" s="197" t="s">
        <v>174</v>
      </c>
      <c r="F119" s="198" t="s">
        <v>325</v>
      </c>
      <c r="I119" s="195"/>
      <c r="L119" s="40"/>
      <c r="M119" s="196"/>
      <c r="N119" s="41"/>
      <c r="O119" s="41"/>
      <c r="P119" s="41"/>
      <c r="Q119" s="41"/>
      <c r="R119" s="41"/>
      <c r="S119" s="41"/>
      <c r="T119" s="69"/>
      <c r="AT119" s="23" t="s">
        <v>174</v>
      </c>
      <c r="AU119" s="23" t="s">
        <v>84</v>
      </c>
    </row>
    <row r="120" spans="2:65" s="12" customFormat="1">
      <c r="B120" s="202"/>
      <c r="D120" s="193" t="s">
        <v>258</v>
      </c>
      <c r="F120" s="204" t="s">
        <v>836</v>
      </c>
      <c r="H120" s="205">
        <v>120.21</v>
      </c>
      <c r="I120" s="206"/>
      <c r="L120" s="202"/>
      <c r="M120" s="207"/>
      <c r="N120" s="208"/>
      <c r="O120" s="208"/>
      <c r="P120" s="208"/>
      <c r="Q120" s="208"/>
      <c r="R120" s="208"/>
      <c r="S120" s="208"/>
      <c r="T120" s="209"/>
      <c r="AT120" s="210" t="s">
        <v>258</v>
      </c>
      <c r="AU120" s="210" t="s">
        <v>84</v>
      </c>
      <c r="AV120" s="12" t="s">
        <v>84</v>
      </c>
      <c r="AW120" s="12" t="s">
        <v>6</v>
      </c>
      <c r="AX120" s="12" t="s">
        <v>82</v>
      </c>
      <c r="AY120" s="210" t="s">
        <v>166</v>
      </c>
    </row>
    <row r="121" spans="2:65" s="1" customFormat="1" ht="22.5" customHeight="1">
      <c r="B121" s="180"/>
      <c r="C121" s="181" t="s">
        <v>219</v>
      </c>
      <c r="D121" s="181" t="s">
        <v>169</v>
      </c>
      <c r="E121" s="182" t="s">
        <v>328</v>
      </c>
      <c r="F121" s="183" t="s">
        <v>329</v>
      </c>
      <c r="G121" s="184" t="s">
        <v>255</v>
      </c>
      <c r="H121" s="185">
        <v>12.021000000000001</v>
      </c>
      <c r="I121" s="186"/>
      <c r="J121" s="187">
        <f>ROUND(I121*H121,2)</f>
        <v>0</v>
      </c>
      <c r="K121" s="183" t="s">
        <v>246</v>
      </c>
      <c r="L121" s="40"/>
      <c r="M121" s="188" t="s">
        <v>5</v>
      </c>
      <c r="N121" s="189" t="s">
        <v>46</v>
      </c>
      <c r="O121" s="41"/>
      <c r="P121" s="190">
        <f>O121*H121</f>
        <v>0</v>
      </c>
      <c r="Q121" s="190">
        <v>0</v>
      </c>
      <c r="R121" s="190">
        <f>Q121*H121</f>
        <v>0</v>
      </c>
      <c r="S121" s="190">
        <v>0</v>
      </c>
      <c r="T121" s="191">
        <f>S121*H121</f>
        <v>0</v>
      </c>
      <c r="AR121" s="23" t="s">
        <v>165</v>
      </c>
      <c r="AT121" s="23" t="s">
        <v>169</v>
      </c>
      <c r="AU121" s="23" t="s">
        <v>84</v>
      </c>
      <c r="AY121" s="23" t="s">
        <v>166</v>
      </c>
      <c r="BE121" s="192">
        <f>IF(N121="základní",J121,0)</f>
        <v>0</v>
      </c>
      <c r="BF121" s="192">
        <f>IF(N121="snížená",J121,0)</f>
        <v>0</v>
      </c>
      <c r="BG121" s="192">
        <f>IF(N121="zákl. přenesená",J121,0)</f>
        <v>0</v>
      </c>
      <c r="BH121" s="192">
        <f>IF(N121="sníž. přenesená",J121,0)</f>
        <v>0</v>
      </c>
      <c r="BI121" s="192">
        <f>IF(N121="nulová",J121,0)</f>
        <v>0</v>
      </c>
      <c r="BJ121" s="23" t="s">
        <v>82</v>
      </c>
      <c r="BK121" s="192">
        <f>ROUND(I121*H121,2)</f>
        <v>0</v>
      </c>
      <c r="BL121" s="23" t="s">
        <v>165</v>
      </c>
      <c r="BM121" s="23" t="s">
        <v>837</v>
      </c>
    </row>
    <row r="122" spans="2:65" s="1" customFormat="1" ht="24">
      <c r="B122" s="40"/>
      <c r="D122" s="193" t="s">
        <v>174</v>
      </c>
      <c r="F122" s="194" t="s">
        <v>331</v>
      </c>
      <c r="I122" s="195"/>
      <c r="L122" s="40"/>
      <c r="M122" s="196"/>
      <c r="N122" s="41"/>
      <c r="O122" s="41"/>
      <c r="P122" s="41"/>
      <c r="Q122" s="41"/>
      <c r="R122" s="41"/>
      <c r="S122" s="41"/>
      <c r="T122" s="69"/>
      <c r="AT122" s="23" t="s">
        <v>174</v>
      </c>
      <c r="AU122" s="23" t="s">
        <v>84</v>
      </c>
    </row>
    <row r="123" spans="2:65" s="1" customFormat="1" ht="22.5" customHeight="1">
      <c r="B123" s="180"/>
      <c r="C123" s="181" t="s">
        <v>224</v>
      </c>
      <c r="D123" s="181" t="s">
        <v>169</v>
      </c>
      <c r="E123" s="182" t="s">
        <v>333</v>
      </c>
      <c r="F123" s="183" t="s">
        <v>334</v>
      </c>
      <c r="G123" s="184" t="s">
        <v>255</v>
      </c>
      <c r="H123" s="185">
        <v>12.021000000000001</v>
      </c>
      <c r="I123" s="186"/>
      <c r="J123" s="187">
        <f>ROUND(I123*H123,2)</f>
        <v>0</v>
      </c>
      <c r="K123" s="183" t="s">
        <v>246</v>
      </c>
      <c r="L123" s="40"/>
      <c r="M123" s="188" t="s">
        <v>5</v>
      </c>
      <c r="N123" s="189" t="s">
        <v>46</v>
      </c>
      <c r="O123" s="41"/>
      <c r="P123" s="190">
        <f>O123*H123</f>
        <v>0</v>
      </c>
      <c r="Q123" s="190">
        <v>0</v>
      </c>
      <c r="R123" s="190">
        <f>Q123*H123</f>
        <v>0</v>
      </c>
      <c r="S123" s="190">
        <v>0</v>
      </c>
      <c r="T123" s="191">
        <f>S123*H123</f>
        <v>0</v>
      </c>
      <c r="AR123" s="23" t="s">
        <v>165</v>
      </c>
      <c r="AT123" s="23" t="s">
        <v>169</v>
      </c>
      <c r="AU123" s="23" t="s">
        <v>84</v>
      </c>
      <c r="AY123" s="23" t="s">
        <v>166</v>
      </c>
      <c r="BE123" s="192">
        <f>IF(N123="základní",J123,0)</f>
        <v>0</v>
      </c>
      <c r="BF123" s="192">
        <f>IF(N123="snížená",J123,0)</f>
        <v>0</v>
      </c>
      <c r="BG123" s="192">
        <f>IF(N123="zákl. přenesená",J123,0)</f>
        <v>0</v>
      </c>
      <c r="BH123" s="192">
        <f>IF(N123="sníž. přenesená",J123,0)</f>
        <v>0</v>
      </c>
      <c r="BI123" s="192">
        <f>IF(N123="nulová",J123,0)</f>
        <v>0</v>
      </c>
      <c r="BJ123" s="23" t="s">
        <v>82</v>
      </c>
      <c r="BK123" s="192">
        <f>ROUND(I123*H123,2)</f>
        <v>0</v>
      </c>
      <c r="BL123" s="23" t="s">
        <v>165</v>
      </c>
      <c r="BM123" s="23" t="s">
        <v>838</v>
      </c>
    </row>
    <row r="124" spans="2:65" s="1" customFormat="1">
      <c r="B124" s="40"/>
      <c r="D124" s="193" t="s">
        <v>174</v>
      </c>
      <c r="F124" s="194" t="s">
        <v>334</v>
      </c>
      <c r="I124" s="195"/>
      <c r="L124" s="40"/>
      <c r="M124" s="196"/>
      <c r="N124" s="41"/>
      <c r="O124" s="41"/>
      <c r="P124" s="41"/>
      <c r="Q124" s="41"/>
      <c r="R124" s="41"/>
      <c r="S124" s="41"/>
      <c r="T124" s="69"/>
      <c r="AT124" s="23" t="s">
        <v>174</v>
      </c>
      <c r="AU124" s="23" t="s">
        <v>84</v>
      </c>
    </row>
    <row r="125" spans="2:65" s="1" customFormat="1" ht="22.5" customHeight="1">
      <c r="B125" s="180"/>
      <c r="C125" s="181" t="s">
        <v>303</v>
      </c>
      <c r="D125" s="181" t="s">
        <v>169</v>
      </c>
      <c r="E125" s="182" t="s">
        <v>337</v>
      </c>
      <c r="F125" s="183" t="s">
        <v>338</v>
      </c>
      <c r="G125" s="184" t="s">
        <v>339</v>
      </c>
      <c r="H125" s="185">
        <v>24.042000000000002</v>
      </c>
      <c r="I125" s="186"/>
      <c r="J125" s="187">
        <f>ROUND(I125*H125,2)</f>
        <v>0</v>
      </c>
      <c r="K125" s="183" t="s">
        <v>246</v>
      </c>
      <c r="L125" s="40"/>
      <c r="M125" s="188" t="s">
        <v>5</v>
      </c>
      <c r="N125" s="189" t="s">
        <v>46</v>
      </c>
      <c r="O125" s="41"/>
      <c r="P125" s="190">
        <f>O125*H125</f>
        <v>0</v>
      </c>
      <c r="Q125" s="190">
        <v>0</v>
      </c>
      <c r="R125" s="190">
        <f>Q125*H125</f>
        <v>0</v>
      </c>
      <c r="S125" s="190">
        <v>0</v>
      </c>
      <c r="T125" s="191">
        <f>S125*H125</f>
        <v>0</v>
      </c>
      <c r="AR125" s="23" t="s">
        <v>165</v>
      </c>
      <c r="AT125" s="23" t="s">
        <v>169</v>
      </c>
      <c r="AU125" s="23" t="s">
        <v>84</v>
      </c>
      <c r="AY125" s="23" t="s">
        <v>166</v>
      </c>
      <c r="BE125" s="192">
        <f>IF(N125="základní",J125,0)</f>
        <v>0</v>
      </c>
      <c r="BF125" s="192">
        <f>IF(N125="snížená",J125,0)</f>
        <v>0</v>
      </c>
      <c r="BG125" s="192">
        <f>IF(N125="zákl. přenesená",J125,0)</f>
        <v>0</v>
      </c>
      <c r="BH125" s="192">
        <f>IF(N125="sníž. přenesená",J125,0)</f>
        <v>0</v>
      </c>
      <c r="BI125" s="192">
        <f>IF(N125="nulová",J125,0)</f>
        <v>0</v>
      </c>
      <c r="BJ125" s="23" t="s">
        <v>82</v>
      </c>
      <c r="BK125" s="192">
        <f>ROUND(I125*H125,2)</f>
        <v>0</v>
      </c>
      <c r="BL125" s="23" t="s">
        <v>165</v>
      </c>
      <c r="BM125" s="23" t="s">
        <v>839</v>
      </c>
    </row>
    <row r="126" spans="2:65" s="1" customFormat="1">
      <c r="B126" s="40"/>
      <c r="D126" s="197" t="s">
        <v>174</v>
      </c>
      <c r="F126" s="198" t="s">
        <v>341</v>
      </c>
      <c r="I126" s="195"/>
      <c r="L126" s="40"/>
      <c r="M126" s="196"/>
      <c r="N126" s="41"/>
      <c r="O126" s="41"/>
      <c r="P126" s="41"/>
      <c r="Q126" s="41"/>
      <c r="R126" s="41"/>
      <c r="S126" s="41"/>
      <c r="T126" s="69"/>
      <c r="AT126" s="23" t="s">
        <v>174</v>
      </c>
      <c r="AU126" s="23" t="s">
        <v>84</v>
      </c>
    </row>
    <row r="127" spans="2:65" s="12" customFormat="1">
      <c r="B127" s="202"/>
      <c r="D127" s="193" t="s">
        <v>258</v>
      </c>
      <c r="F127" s="204" t="s">
        <v>840</v>
      </c>
      <c r="H127" s="205">
        <v>24.042000000000002</v>
      </c>
      <c r="I127" s="206"/>
      <c r="L127" s="202"/>
      <c r="M127" s="207"/>
      <c r="N127" s="208"/>
      <c r="O127" s="208"/>
      <c r="P127" s="208"/>
      <c r="Q127" s="208"/>
      <c r="R127" s="208"/>
      <c r="S127" s="208"/>
      <c r="T127" s="209"/>
      <c r="AT127" s="210" t="s">
        <v>258</v>
      </c>
      <c r="AU127" s="210" t="s">
        <v>84</v>
      </c>
      <c r="AV127" s="12" t="s">
        <v>84</v>
      </c>
      <c r="AW127" s="12" t="s">
        <v>6</v>
      </c>
      <c r="AX127" s="12" t="s">
        <v>82</v>
      </c>
      <c r="AY127" s="210" t="s">
        <v>166</v>
      </c>
    </row>
    <row r="128" spans="2:65" s="1" customFormat="1" ht="22.5" customHeight="1">
      <c r="B128" s="180"/>
      <c r="C128" s="181" t="s">
        <v>309</v>
      </c>
      <c r="D128" s="181" t="s">
        <v>169</v>
      </c>
      <c r="E128" s="182" t="s">
        <v>344</v>
      </c>
      <c r="F128" s="183" t="s">
        <v>345</v>
      </c>
      <c r="G128" s="184" t="s">
        <v>255</v>
      </c>
      <c r="H128" s="185">
        <v>19.61</v>
      </c>
      <c r="I128" s="186"/>
      <c r="J128" s="187">
        <f>ROUND(I128*H128,2)</f>
        <v>0</v>
      </c>
      <c r="K128" s="183" t="s">
        <v>246</v>
      </c>
      <c r="L128" s="40"/>
      <c r="M128" s="188" t="s">
        <v>5</v>
      </c>
      <c r="N128" s="189" t="s">
        <v>46</v>
      </c>
      <c r="O128" s="41"/>
      <c r="P128" s="190">
        <f>O128*H128</f>
        <v>0</v>
      </c>
      <c r="Q128" s="190">
        <v>0</v>
      </c>
      <c r="R128" s="190">
        <f>Q128*H128</f>
        <v>0</v>
      </c>
      <c r="S128" s="190">
        <v>0</v>
      </c>
      <c r="T128" s="191">
        <f>S128*H128</f>
        <v>0</v>
      </c>
      <c r="AR128" s="23" t="s">
        <v>165</v>
      </c>
      <c r="AT128" s="23" t="s">
        <v>169</v>
      </c>
      <c r="AU128" s="23" t="s">
        <v>84</v>
      </c>
      <c r="AY128" s="23" t="s">
        <v>166</v>
      </c>
      <c r="BE128" s="192">
        <f>IF(N128="základní",J128,0)</f>
        <v>0</v>
      </c>
      <c r="BF128" s="192">
        <f>IF(N128="snížená",J128,0)</f>
        <v>0</v>
      </c>
      <c r="BG128" s="192">
        <f>IF(N128="zákl. přenesená",J128,0)</f>
        <v>0</v>
      </c>
      <c r="BH128" s="192">
        <f>IF(N128="sníž. přenesená",J128,0)</f>
        <v>0</v>
      </c>
      <c r="BI128" s="192">
        <f>IF(N128="nulová",J128,0)</f>
        <v>0</v>
      </c>
      <c r="BJ128" s="23" t="s">
        <v>82</v>
      </c>
      <c r="BK128" s="192">
        <f>ROUND(I128*H128,2)</f>
        <v>0</v>
      </c>
      <c r="BL128" s="23" t="s">
        <v>165</v>
      </c>
      <c r="BM128" s="23" t="s">
        <v>841</v>
      </c>
    </row>
    <row r="129" spans="2:65" s="1" customFormat="1" ht="24">
      <c r="B129" s="40"/>
      <c r="D129" s="197" t="s">
        <v>174</v>
      </c>
      <c r="F129" s="198" t="s">
        <v>347</v>
      </c>
      <c r="I129" s="195"/>
      <c r="L129" s="40"/>
      <c r="M129" s="196"/>
      <c r="N129" s="41"/>
      <c r="O129" s="41"/>
      <c r="P129" s="41"/>
      <c r="Q129" s="41"/>
      <c r="R129" s="41"/>
      <c r="S129" s="41"/>
      <c r="T129" s="69"/>
      <c r="AT129" s="23" t="s">
        <v>174</v>
      </c>
      <c r="AU129" s="23" t="s">
        <v>84</v>
      </c>
    </row>
    <row r="130" spans="2:65" s="12" customFormat="1">
      <c r="B130" s="202"/>
      <c r="D130" s="193" t="s">
        <v>258</v>
      </c>
      <c r="E130" s="203" t="s">
        <v>5</v>
      </c>
      <c r="F130" s="204" t="s">
        <v>842</v>
      </c>
      <c r="H130" s="205">
        <v>19.61</v>
      </c>
      <c r="I130" s="206"/>
      <c r="L130" s="202"/>
      <c r="M130" s="207"/>
      <c r="N130" s="208"/>
      <c r="O130" s="208"/>
      <c r="P130" s="208"/>
      <c r="Q130" s="208"/>
      <c r="R130" s="208"/>
      <c r="S130" s="208"/>
      <c r="T130" s="209"/>
      <c r="AT130" s="210" t="s">
        <v>258</v>
      </c>
      <c r="AU130" s="210" t="s">
        <v>84</v>
      </c>
      <c r="AV130" s="12" t="s">
        <v>84</v>
      </c>
      <c r="AW130" s="12" t="s">
        <v>38</v>
      </c>
      <c r="AX130" s="12" t="s">
        <v>82</v>
      </c>
      <c r="AY130" s="210" t="s">
        <v>166</v>
      </c>
    </row>
    <row r="131" spans="2:65" s="1" customFormat="1" ht="22.5" customHeight="1">
      <c r="B131" s="180"/>
      <c r="C131" s="181" t="s">
        <v>11</v>
      </c>
      <c r="D131" s="181" t="s">
        <v>169</v>
      </c>
      <c r="E131" s="182" t="s">
        <v>349</v>
      </c>
      <c r="F131" s="183" t="s">
        <v>350</v>
      </c>
      <c r="G131" s="184" t="s">
        <v>255</v>
      </c>
      <c r="H131" s="185">
        <v>1.76</v>
      </c>
      <c r="I131" s="186"/>
      <c r="J131" s="187">
        <f>ROUND(I131*H131,2)</f>
        <v>0</v>
      </c>
      <c r="K131" s="183" t="s">
        <v>246</v>
      </c>
      <c r="L131" s="40"/>
      <c r="M131" s="188" t="s">
        <v>5</v>
      </c>
      <c r="N131" s="189" t="s">
        <v>46</v>
      </c>
      <c r="O131" s="41"/>
      <c r="P131" s="190">
        <f>O131*H131</f>
        <v>0</v>
      </c>
      <c r="Q131" s="190">
        <v>0</v>
      </c>
      <c r="R131" s="190">
        <f>Q131*H131</f>
        <v>0</v>
      </c>
      <c r="S131" s="190">
        <v>0</v>
      </c>
      <c r="T131" s="191">
        <f>S131*H131</f>
        <v>0</v>
      </c>
      <c r="AR131" s="23" t="s">
        <v>165</v>
      </c>
      <c r="AT131" s="23" t="s">
        <v>169</v>
      </c>
      <c r="AU131" s="23" t="s">
        <v>84</v>
      </c>
      <c r="AY131" s="23" t="s">
        <v>166</v>
      </c>
      <c r="BE131" s="192">
        <f>IF(N131="základní",J131,0)</f>
        <v>0</v>
      </c>
      <c r="BF131" s="192">
        <f>IF(N131="snížená",J131,0)</f>
        <v>0</v>
      </c>
      <c r="BG131" s="192">
        <f>IF(N131="zákl. přenesená",J131,0)</f>
        <v>0</v>
      </c>
      <c r="BH131" s="192">
        <f>IF(N131="sníž. přenesená",J131,0)</f>
        <v>0</v>
      </c>
      <c r="BI131" s="192">
        <f>IF(N131="nulová",J131,0)</f>
        <v>0</v>
      </c>
      <c r="BJ131" s="23" t="s">
        <v>82</v>
      </c>
      <c r="BK131" s="192">
        <f>ROUND(I131*H131,2)</f>
        <v>0</v>
      </c>
      <c r="BL131" s="23" t="s">
        <v>165</v>
      </c>
      <c r="BM131" s="23" t="s">
        <v>843</v>
      </c>
    </row>
    <row r="132" spans="2:65" s="1" customFormat="1" ht="36">
      <c r="B132" s="40"/>
      <c r="D132" s="197" t="s">
        <v>174</v>
      </c>
      <c r="F132" s="198" t="s">
        <v>352</v>
      </c>
      <c r="I132" s="195"/>
      <c r="L132" s="40"/>
      <c r="M132" s="196"/>
      <c r="N132" s="41"/>
      <c r="O132" s="41"/>
      <c r="P132" s="41"/>
      <c r="Q132" s="41"/>
      <c r="R132" s="41"/>
      <c r="S132" s="41"/>
      <c r="T132" s="69"/>
      <c r="AT132" s="23" t="s">
        <v>174</v>
      </c>
      <c r="AU132" s="23" t="s">
        <v>84</v>
      </c>
    </row>
    <row r="133" spans="2:65" s="12" customFormat="1">
      <c r="B133" s="202"/>
      <c r="D133" s="193" t="s">
        <v>258</v>
      </c>
      <c r="E133" s="203" t="s">
        <v>5</v>
      </c>
      <c r="F133" s="204" t="s">
        <v>844</v>
      </c>
      <c r="H133" s="205">
        <v>1.76</v>
      </c>
      <c r="I133" s="206"/>
      <c r="L133" s="202"/>
      <c r="M133" s="207"/>
      <c r="N133" s="208"/>
      <c r="O133" s="208"/>
      <c r="P133" s="208"/>
      <c r="Q133" s="208"/>
      <c r="R133" s="208"/>
      <c r="S133" s="208"/>
      <c r="T133" s="209"/>
      <c r="AT133" s="210" t="s">
        <v>258</v>
      </c>
      <c r="AU133" s="210" t="s">
        <v>84</v>
      </c>
      <c r="AV133" s="12" t="s">
        <v>84</v>
      </c>
      <c r="AW133" s="12" t="s">
        <v>38</v>
      </c>
      <c r="AX133" s="12" t="s">
        <v>82</v>
      </c>
      <c r="AY133" s="210" t="s">
        <v>166</v>
      </c>
    </row>
    <row r="134" spans="2:65" s="1" customFormat="1" ht="22.5" customHeight="1">
      <c r="B134" s="180"/>
      <c r="C134" s="213" t="s">
        <v>321</v>
      </c>
      <c r="D134" s="213" t="s">
        <v>355</v>
      </c>
      <c r="E134" s="214" t="s">
        <v>356</v>
      </c>
      <c r="F134" s="215" t="s">
        <v>357</v>
      </c>
      <c r="G134" s="216" t="s">
        <v>339</v>
      </c>
      <c r="H134" s="217">
        <v>3.3439999999999999</v>
      </c>
      <c r="I134" s="218"/>
      <c r="J134" s="219">
        <f>ROUND(I134*H134,2)</f>
        <v>0</v>
      </c>
      <c r="K134" s="215" t="s">
        <v>246</v>
      </c>
      <c r="L134" s="220"/>
      <c r="M134" s="221" t="s">
        <v>5</v>
      </c>
      <c r="N134" s="222" t="s">
        <v>46</v>
      </c>
      <c r="O134" s="41"/>
      <c r="P134" s="190">
        <f>O134*H134</f>
        <v>0</v>
      </c>
      <c r="Q134" s="190">
        <v>1</v>
      </c>
      <c r="R134" s="190">
        <f>Q134*H134</f>
        <v>3.3439999999999999</v>
      </c>
      <c r="S134" s="190">
        <v>0</v>
      </c>
      <c r="T134" s="191">
        <f>S134*H134</f>
        <v>0</v>
      </c>
      <c r="AR134" s="23" t="s">
        <v>204</v>
      </c>
      <c r="AT134" s="23" t="s">
        <v>355</v>
      </c>
      <c r="AU134" s="23" t="s">
        <v>84</v>
      </c>
      <c r="AY134" s="23" t="s">
        <v>166</v>
      </c>
      <c r="BE134" s="192">
        <f>IF(N134="základní",J134,0)</f>
        <v>0</v>
      </c>
      <c r="BF134" s="192">
        <f>IF(N134="snížená",J134,0)</f>
        <v>0</v>
      </c>
      <c r="BG134" s="192">
        <f>IF(N134="zákl. přenesená",J134,0)</f>
        <v>0</v>
      </c>
      <c r="BH134" s="192">
        <f>IF(N134="sníž. přenesená",J134,0)</f>
        <v>0</v>
      </c>
      <c r="BI134" s="192">
        <f>IF(N134="nulová",J134,0)</f>
        <v>0</v>
      </c>
      <c r="BJ134" s="23" t="s">
        <v>82</v>
      </c>
      <c r="BK134" s="192">
        <f>ROUND(I134*H134,2)</f>
        <v>0</v>
      </c>
      <c r="BL134" s="23" t="s">
        <v>165</v>
      </c>
      <c r="BM134" s="23" t="s">
        <v>845</v>
      </c>
    </row>
    <row r="135" spans="2:65" s="1" customFormat="1">
      <c r="B135" s="40"/>
      <c r="D135" s="197" t="s">
        <v>174</v>
      </c>
      <c r="F135" s="198" t="s">
        <v>357</v>
      </c>
      <c r="I135" s="195"/>
      <c r="L135" s="40"/>
      <c r="M135" s="196"/>
      <c r="N135" s="41"/>
      <c r="O135" s="41"/>
      <c r="P135" s="41"/>
      <c r="Q135" s="41"/>
      <c r="R135" s="41"/>
      <c r="S135" s="41"/>
      <c r="T135" s="69"/>
      <c r="AT135" s="23" t="s">
        <v>174</v>
      </c>
      <c r="AU135" s="23" t="s">
        <v>84</v>
      </c>
    </row>
    <row r="136" spans="2:65" s="12" customFormat="1">
      <c r="B136" s="202"/>
      <c r="D136" s="197" t="s">
        <v>258</v>
      </c>
      <c r="F136" s="211" t="s">
        <v>846</v>
      </c>
      <c r="H136" s="212">
        <v>3.3439999999999999</v>
      </c>
      <c r="I136" s="206"/>
      <c r="L136" s="202"/>
      <c r="M136" s="207"/>
      <c r="N136" s="208"/>
      <c r="O136" s="208"/>
      <c r="P136" s="208"/>
      <c r="Q136" s="208"/>
      <c r="R136" s="208"/>
      <c r="S136" s="208"/>
      <c r="T136" s="209"/>
      <c r="AT136" s="210" t="s">
        <v>258</v>
      </c>
      <c r="AU136" s="210" t="s">
        <v>84</v>
      </c>
      <c r="AV136" s="12" t="s">
        <v>84</v>
      </c>
      <c r="AW136" s="12" t="s">
        <v>6</v>
      </c>
      <c r="AX136" s="12" t="s">
        <v>82</v>
      </c>
      <c r="AY136" s="210" t="s">
        <v>166</v>
      </c>
    </row>
    <row r="137" spans="2:65" s="11" customFormat="1" ht="29.85" customHeight="1">
      <c r="B137" s="166"/>
      <c r="D137" s="177" t="s">
        <v>74</v>
      </c>
      <c r="E137" s="178" t="s">
        <v>165</v>
      </c>
      <c r="F137" s="178" t="s">
        <v>360</v>
      </c>
      <c r="I137" s="169"/>
      <c r="J137" s="179">
        <f>BK137</f>
        <v>0</v>
      </c>
      <c r="L137" s="166"/>
      <c r="M137" s="171"/>
      <c r="N137" s="172"/>
      <c r="O137" s="172"/>
      <c r="P137" s="173">
        <f>SUM(P138:P149)</f>
        <v>0</v>
      </c>
      <c r="Q137" s="172"/>
      <c r="R137" s="173">
        <f>SUM(R138:R149)</f>
        <v>2.0198144</v>
      </c>
      <c r="S137" s="172"/>
      <c r="T137" s="174">
        <f>SUM(T138:T149)</f>
        <v>0</v>
      </c>
      <c r="AR137" s="167" t="s">
        <v>82</v>
      </c>
      <c r="AT137" s="175" t="s">
        <v>74</v>
      </c>
      <c r="AU137" s="175" t="s">
        <v>82</v>
      </c>
      <c r="AY137" s="167" t="s">
        <v>166</v>
      </c>
      <c r="BK137" s="176">
        <f>SUM(BK138:BK149)</f>
        <v>0</v>
      </c>
    </row>
    <row r="138" spans="2:65" s="1" customFormat="1" ht="22.5" customHeight="1">
      <c r="B138" s="180"/>
      <c r="C138" s="181" t="s">
        <v>327</v>
      </c>
      <c r="D138" s="181" t="s">
        <v>169</v>
      </c>
      <c r="E138" s="182" t="s">
        <v>362</v>
      </c>
      <c r="F138" s="183" t="s">
        <v>363</v>
      </c>
      <c r="G138" s="184" t="s">
        <v>255</v>
      </c>
      <c r="H138" s="185">
        <v>1.06</v>
      </c>
      <c r="I138" s="186"/>
      <c r="J138" s="187">
        <f>ROUND(I138*H138,2)</f>
        <v>0</v>
      </c>
      <c r="K138" s="183" t="s">
        <v>246</v>
      </c>
      <c r="L138" s="40"/>
      <c r="M138" s="188" t="s">
        <v>5</v>
      </c>
      <c r="N138" s="189" t="s">
        <v>46</v>
      </c>
      <c r="O138" s="41"/>
      <c r="P138" s="190">
        <f>O138*H138</f>
        <v>0</v>
      </c>
      <c r="Q138" s="190">
        <v>0</v>
      </c>
      <c r="R138" s="190">
        <f>Q138*H138</f>
        <v>0</v>
      </c>
      <c r="S138" s="190">
        <v>0</v>
      </c>
      <c r="T138" s="191">
        <f>S138*H138</f>
        <v>0</v>
      </c>
      <c r="AR138" s="23" t="s">
        <v>165</v>
      </c>
      <c r="AT138" s="23" t="s">
        <v>169</v>
      </c>
      <c r="AU138" s="23" t="s">
        <v>84</v>
      </c>
      <c r="AY138" s="23" t="s">
        <v>166</v>
      </c>
      <c r="BE138" s="192">
        <f>IF(N138="základní",J138,0)</f>
        <v>0</v>
      </c>
      <c r="BF138" s="192">
        <f>IF(N138="snížená",J138,0)</f>
        <v>0</v>
      </c>
      <c r="BG138" s="192">
        <f>IF(N138="zákl. přenesená",J138,0)</f>
        <v>0</v>
      </c>
      <c r="BH138" s="192">
        <f>IF(N138="sníž. přenesená",J138,0)</f>
        <v>0</v>
      </c>
      <c r="BI138" s="192">
        <f>IF(N138="nulová",J138,0)</f>
        <v>0</v>
      </c>
      <c r="BJ138" s="23" t="s">
        <v>82</v>
      </c>
      <c r="BK138" s="192">
        <f>ROUND(I138*H138,2)</f>
        <v>0</v>
      </c>
      <c r="BL138" s="23" t="s">
        <v>165</v>
      </c>
      <c r="BM138" s="23" t="s">
        <v>847</v>
      </c>
    </row>
    <row r="139" spans="2:65" s="1" customFormat="1" ht="24">
      <c r="B139" s="40"/>
      <c r="D139" s="197" t="s">
        <v>174</v>
      </c>
      <c r="F139" s="198" t="s">
        <v>365</v>
      </c>
      <c r="I139" s="195"/>
      <c r="L139" s="40"/>
      <c r="M139" s="196"/>
      <c r="N139" s="41"/>
      <c r="O139" s="41"/>
      <c r="P139" s="41"/>
      <c r="Q139" s="41"/>
      <c r="R139" s="41"/>
      <c r="S139" s="41"/>
      <c r="T139" s="69"/>
      <c r="AT139" s="23" t="s">
        <v>174</v>
      </c>
      <c r="AU139" s="23" t="s">
        <v>84</v>
      </c>
    </row>
    <row r="140" spans="2:65" s="12" customFormat="1">
      <c r="B140" s="202"/>
      <c r="D140" s="193" t="s">
        <v>258</v>
      </c>
      <c r="E140" s="203" t="s">
        <v>5</v>
      </c>
      <c r="F140" s="204" t="s">
        <v>848</v>
      </c>
      <c r="H140" s="205">
        <v>1.06</v>
      </c>
      <c r="I140" s="206"/>
      <c r="L140" s="202"/>
      <c r="M140" s="207"/>
      <c r="N140" s="208"/>
      <c r="O140" s="208"/>
      <c r="P140" s="208"/>
      <c r="Q140" s="208"/>
      <c r="R140" s="208"/>
      <c r="S140" s="208"/>
      <c r="T140" s="209"/>
      <c r="AT140" s="210" t="s">
        <v>258</v>
      </c>
      <c r="AU140" s="210" t="s">
        <v>84</v>
      </c>
      <c r="AV140" s="12" t="s">
        <v>84</v>
      </c>
      <c r="AW140" s="12" t="s">
        <v>38</v>
      </c>
      <c r="AX140" s="12" t="s">
        <v>82</v>
      </c>
      <c r="AY140" s="210" t="s">
        <v>166</v>
      </c>
    </row>
    <row r="141" spans="2:65" s="1" customFormat="1" ht="22.5" customHeight="1">
      <c r="B141" s="180"/>
      <c r="C141" s="213" t="s">
        <v>332</v>
      </c>
      <c r="D141" s="213" t="s">
        <v>355</v>
      </c>
      <c r="E141" s="214" t="s">
        <v>356</v>
      </c>
      <c r="F141" s="215" t="s">
        <v>357</v>
      </c>
      <c r="G141" s="216" t="s">
        <v>339</v>
      </c>
      <c r="H141" s="217">
        <v>2.0139999999999998</v>
      </c>
      <c r="I141" s="218"/>
      <c r="J141" s="219">
        <f>ROUND(I141*H141,2)</f>
        <v>0</v>
      </c>
      <c r="K141" s="215" t="s">
        <v>246</v>
      </c>
      <c r="L141" s="220"/>
      <c r="M141" s="221" t="s">
        <v>5</v>
      </c>
      <c r="N141" s="222" t="s">
        <v>46</v>
      </c>
      <c r="O141" s="41"/>
      <c r="P141" s="190">
        <f>O141*H141</f>
        <v>0</v>
      </c>
      <c r="Q141" s="190">
        <v>1</v>
      </c>
      <c r="R141" s="190">
        <f>Q141*H141</f>
        <v>2.0139999999999998</v>
      </c>
      <c r="S141" s="190">
        <v>0</v>
      </c>
      <c r="T141" s="191">
        <f>S141*H141</f>
        <v>0</v>
      </c>
      <c r="AR141" s="23" t="s">
        <v>204</v>
      </c>
      <c r="AT141" s="23" t="s">
        <v>355</v>
      </c>
      <c r="AU141" s="23" t="s">
        <v>84</v>
      </c>
      <c r="AY141" s="23" t="s">
        <v>166</v>
      </c>
      <c r="BE141" s="192">
        <f>IF(N141="základní",J141,0)</f>
        <v>0</v>
      </c>
      <c r="BF141" s="192">
        <f>IF(N141="snížená",J141,0)</f>
        <v>0</v>
      </c>
      <c r="BG141" s="192">
        <f>IF(N141="zákl. přenesená",J141,0)</f>
        <v>0</v>
      </c>
      <c r="BH141" s="192">
        <f>IF(N141="sníž. přenesená",J141,0)</f>
        <v>0</v>
      </c>
      <c r="BI141" s="192">
        <f>IF(N141="nulová",J141,0)</f>
        <v>0</v>
      </c>
      <c r="BJ141" s="23" t="s">
        <v>82</v>
      </c>
      <c r="BK141" s="192">
        <f>ROUND(I141*H141,2)</f>
        <v>0</v>
      </c>
      <c r="BL141" s="23" t="s">
        <v>165</v>
      </c>
      <c r="BM141" s="23" t="s">
        <v>849</v>
      </c>
    </row>
    <row r="142" spans="2:65" s="1" customFormat="1">
      <c r="B142" s="40"/>
      <c r="D142" s="197" t="s">
        <v>174</v>
      </c>
      <c r="F142" s="198" t="s">
        <v>357</v>
      </c>
      <c r="I142" s="195"/>
      <c r="L142" s="40"/>
      <c r="M142" s="196"/>
      <c r="N142" s="41"/>
      <c r="O142" s="41"/>
      <c r="P142" s="41"/>
      <c r="Q142" s="41"/>
      <c r="R142" s="41"/>
      <c r="S142" s="41"/>
      <c r="T142" s="69"/>
      <c r="AT142" s="23" t="s">
        <v>174</v>
      </c>
      <c r="AU142" s="23" t="s">
        <v>84</v>
      </c>
    </row>
    <row r="143" spans="2:65" s="12" customFormat="1">
      <c r="B143" s="202"/>
      <c r="D143" s="193" t="s">
        <v>258</v>
      </c>
      <c r="F143" s="204" t="s">
        <v>850</v>
      </c>
      <c r="H143" s="205">
        <v>2.0139999999999998</v>
      </c>
      <c r="I143" s="206"/>
      <c r="L143" s="202"/>
      <c r="M143" s="207"/>
      <c r="N143" s="208"/>
      <c r="O143" s="208"/>
      <c r="P143" s="208"/>
      <c r="Q143" s="208"/>
      <c r="R143" s="208"/>
      <c r="S143" s="208"/>
      <c r="T143" s="209"/>
      <c r="AT143" s="210" t="s">
        <v>258</v>
      </c>
      <c r="AU143" s="210" t="s">
        <v>84</v>
      </c>
      <c r="AV143" s="12" t="s">
        <v>84</v>
      </c>
      <c r="AW143" s="12" t="s">
        <v>6</v>
      </c>
      <c r="AX143" s="12" t="s">
        <v>82</v>
      </c>
      <c r="AY143" s="210" t="s">
        <v>166</v>
      </c>
    </row>
    <row r="144" spans="2:65" s="1" customFormat="1" ht="22.5" customHeight="1">
      <c r="B144" s="180"/>
      <c r="C144" s="181" t="s">
        <v>336</v>
      </c>
      <c r="D144" s="181" t="s">
        <v>169</v>
      </c>
      <c r="E144" s="182" t="s">
        <v>851</v>
      </c>
      <c r="F144" s="183" t="s">
        <v>852</v>
      </c>
      <c r="G144" s="184" t="s">
        <v>255</v>
      </c>
      <c r="H144" s="185">
        <v>0.49299999999999999</v>
      </c>
      <c r="I144" s="186"/>
      <c r="J144" s="187">
        <f>ROUND(I144*H144,2)</f>
        <v>0</v>
      </c>
      <c r="K144" s="183" t="s">
        <v>246</v>
      </c>
      <c r="L144" s="40"/>
      <c r="M144" s="188" t="s">
        <v>5</v>
      </c>
      <c r="N144" s="189" t="s">
        <v>46</v>
      </c>
      <c r="O144" s="41"/>
      <c r="P144" s="190">
        <f>O144*H144</f>
        <v>0</v>
      </c>
      <c r="Q144" s="190">
        <v>0</v>
      </c>
      <c r="R144" s="190">
        <f>Q144*H144</f>
        <v>0</v>
      </c>
      <c r="S144" s="190">
        <v>0</v>
      </c>
      <c r="T144" s="191">
        <f>S144*H144</f>
        <v>0</v>
      </c>
      <c r="AR144" s="23" t="s">
        <v>165</v>
      </c>
      <c r="AT144" s="23" t="s">
        <v>169</v>
      </c>
      <c r="AU144" s="23" t="s">
        <v>84</v>
      </c>
      <c r="AY144" s="23" t="s">
        <v>166</v>
      </c>
      <c r="BE144" s="192">
        <f>IF(N144="základní",J144,0)</f>
        <v>0</v>
      </c>
      <c r="BF144" s="192">
        <f>IF(N144="snížená",J144,0)</f>
        <v>0</v>
      </c>
      <c r="BG144" s="192">
        <f>IF(N144="zákl. přenesená",J144,0)</f>
        <v>0</v>
      </c>
      <c r="BH144" s="192">
        <f>IF(N144="sníž. přenesená",J144,0)</f>
        <v>0</v>
      </c>
      <c r="BI144" s="192">
        <f>IF(N144="nulová",J144,0)</f>
        <v>0</v>
      </c>
      <c r="BJ144" s="23" t="s">
        <v>82</v>
      </c>
      <c r="BK144" s="192">
        <f>ROUND(I144*H144,2)</f>
        <v>0</v>
      </c>
      <c r="BL144" s="23" t="s">
        <v>165</v>
      </c>
      <c r="BM144" s="23" t="s">
        <v>853</v>
      </c>
    </row>
    <row r="145" spans="2:65" s="1" customFormat="1" ht="24">
      <c r="B145" s="40"/>
      <c r="D145" s="197" t="s">
        <v>174</v>
      </c>
      <c r="F145" s="198" t="s">
        <v>854</v>
      </c>
      <c r="I145" s="195"/>
      <c r="L145" s="40"/>
      <c r="M145" s="196"/>
      <c r="N145" s="41"/>
      <c r="O145" s="41"/>
      <c r="P145" s="41"/>
      <c r="Q145" s="41"/>
      <c r="R145" s="41"/>
      <c r="S145" s="41"/>
      <c r="T145" s="69"/>
      <c r="AT145" s="23" t="s">
        <v>174</v>
      </c>
      <c r="AU145" s="23" t="s">
        <v>84</v>
      </c>
    </row>
    <row r="146" spans="2:65" s="12" customFormat="1">
      <c r="B146" s="202"/>
      <c r="D146" s="193" t="s">
        <v>258</v>
      </c>
      <c r="E146" s="203" t="s">
        <v>5</v>
      </c>
      <c r="F146" s="204" t="s">
        <v>855</v>
      </c>
      <c r="H146" s="205">
        <v>0.49299999999999999</v>
      </c>
      <c r="I146" s="206"/>
      <c r="L146" s="202"/>
      <c r="M146" s="207"/>
      <c r="N146" s="208"/>
      <c r="O146" s="208"/>
      <c r="P146" s="208"/>
      <c r="Q146" s="208"/>
      <c r="R146" s="208"/>
      <c r="S146" s="208"/>
      <c r="T146" s="209"/>
      <c r="AT146" s="210" t="s">
        <v>258</v>
      </c>
      <c r="AU146" s="210" t="s">
        <v>84</v>
      </c>
      <c r="AV146" s="12" t="s">
        <v>84</v>
      </c>
      <c r="AW146" s="12" t="s">
        <v>38</v>
      </c>
      <c r="AX146" s="12" t="s">
        <v>82</v>
      </c>
      <c r="AY146" s="210" t="s">
        <v>166</v>
      </c>
    </row>
    <row r="147" spans="2:65" s="1" customFormat="1" ht="22.5" customHeight="1">
      <c r="B147" s="180"/>
      <c r="C147" s="181" t="s">
        <v>343</v>
      </c>
      <c r="D147" s="181" t="s">
        <v>169</v>
      </c>
      <c r="E147" s="182" t="s">
        <v>856</v>
      </c>
      <c r="F147" s="183" t="s">
        <v>857</v>
      </c>
      <c r="G147" s="184" t="s">
        <v>641</v>
      </c>
      <c r="H147" s="185">
        <v>0.92</v>
      </c>
      <c r="I147" s="186"/>
      <c r="J147" s="187">
        <f>ROUND(I147*H147,2)</f>
        <v>0</v>
      </c>
      <c r="K147" s="183" t="s">
        <v>246</v>
      </c>
      <c r="L147" s="40"/>
      <c r="M147" s="188" t="s">
        <v>5</v>
      </c>
      <c r="N147" s="189" t="s">
        <v>46</v>
      </c>
      <c r="O147" s="41"/>
      <c r="P147" s="190">
        <f>O147*H147</f>
        <v>0</v>
      </c>
      <c r="Q147" s="190">
        <v>6.3200000000000001E-3</v>
      </c>
      <c r="R147" s="190">
        <f>Q147*H147</f>
        <v>5.8144E-3</v>
      </c>
      <c r="S147" s="190">
        <v>0</v>
      </c>
      <c r="T147" s="191">
        <f>S147*H147</f>
        <v>0</v>
      </c>
      <c r="AR147" s="23" t="s">
        <v>165</v>
      </c>
      <c r="AT147" s="23" t="s">
        <v>169</v>
      </c>
      <c r="AU147" s="23" t="s">
        <v>84</v>
      </c>
      <c r="AY147" s="23" t="s">
        <v>166</v>
      </c>
      <c r="BE147" s="192">
        <f>IF(N147="základní",J147,0)</f>
        <v>0</v>
      </c>
      <c r="BF147" s="192">
        <f>IF(N147="snížená",J147,0)</f>
        <v>0</v>
      </c>
      <c r="BG147" s="192">
        <f>IF(N147="zákl. přenesená",J147,0)</f>
        <v>0</v>
      </c>
      <c r="BH147" s="192">
        <f>IF(N147="sníž. přenesená",J147,0)</f>
        <v>0</v>
      </c>
      <c r="BI147" s="192">
        <f>IF(N147="nulová",J147,0)</f>
        <v>0</v>
      </c>
      <c r="BJ147" s="23" t="s">
        <v>82</v>
      </c>
      <c r="BK147" s="192">
        <f>ROUND(I147*H147,2)</f>
        <v>0</v>
      </c>
      <c r="BL147" s="23" t="s">
        <v>165</v>
      </c>
      <c r="BM147" s="23" t="s">
        <v>858</v>
      </c>
    </row>
    <row r="148" spans="2:65" s="1" customFormat="1" ht="24">
      <c r="B148" s="40"/>
      <c r="D148" s="197" t="s">
        <v>174</v>
      </c>
      <c r="F148" s="198" t="s">
        <v>859</v>
      </c>
      <c r="I148" s="195"/>
      <c r="L148" s="40"/>
      <c r="M148" s="196"/>
      <c r="N148" s="41"/>
      <c r="O148" s="41"/>
      <c r="P148" s="41"/>
      <c r="Q148" s="41"/>
      <c r="R148" s="41"/>
      <c r="S148" s="41"/>
      <c r="T148" s="69"/>
      <c r="AT148" s="23" t="s">
        <v>174</v>
      </c>
      <c r="AU148" s="23" t="s">
        <v>84</v>
      </c>
    </row>
    <row r="149" spans="2:65" s="12" customFormat="1">
      <c r="B149" s="202"/>
      <c r="D149" s="197" t="s">
        <v>258</v>
      </c>
      <c r="E149" s="210" t="s">
        <v>5</v>
      </c>
      <c r="F149" s="211" t="s">
        <v>860</v>
      </c>
      <c r="H149" s="212">
        <v>0.92</v>
      </c>
      <c r="I149" s="206"/>
      <c r="L149" s="202"/>
      <c r="M149" s="207"/>
      <c r="N149" s="208"/>
      <c r="O149" s="208"/>
      <c r="P149" s="208"/>
      <c r="Q149" s="208"/>
      <c r="R149" s="208"/>
      <c r="S149" s="208"/>
      <c r="T149" s="209"/>
      <c r="AT149" s="210" t="s">
        <v>258</v>
      </c>
      <c r="AU149" s="210" t="s">
        <v>84</v>
      </c>
      <c r="AV149" s="12" t="s">
        <v>84</v>
      </c>
      <c r="AW149" s="12" t="s">
        <v>38</v>
      </c>
      <c r="AX149" s="12" t="s">
        <v>82</v>
      </c>
      <c r="AY149" s="210" t="s">
        <v>166</v>
      </c>
    </row>
    <row r="150" spans="2:65" s="11" customFormat="1" ht="29.85" customHeight="1">
      <c r="B150" s="166"/>
      <c r="D150" s="177" t="s">
        <v>74</v>
      </c>
      <c r="E150" s="178" t="s">
        <v>204</v>
      </c>
      <c r="F150" s="178" t="s">
        <v>367</v>
      </c>
      <c r="I150" s="169"/>
      <c r="J150" s="179">
        <f>BK150</f>
        <v>0</v>
      </c>
      <c r="L150" s="166"/>
      <c r="M150" s="171"/>
      <c r="N150" s="172"/>
      <c r="O150" s="172"/>
      <c r="P150" s="173">
        <f>SUM(P151:P173)</f>
        <v>0</v>
      </c>
      <c r="Q150" s="172"/>
      <c r="R150" s="173">
        <f>SUM(R151:R173)</f>
        <v>10.81216</v>
      </c>
      <c r="S150" s="172"/>
      <c r="T150" s="174">
        <f>SUM(T151:T173)</f>
        <v>0</v>
      </c>
      <c r="AR150" s="167" t="s">
        <v>82</v>
      </c>
      <c r="AT150" s="175" t="s">
        <v>74</v>
      </c>
      <c r="AU150" s="175" t="s">
        <v>82</v>
      </c>
      <c r="AY150" s="167" t="s">
        <v>166</v>
      </c>
      <c r="BK150" s="176">
        <f>SUM(BK151:BK173)</f>
        <v>0</v>
      </c>
    </row>
    <row r="151" spans="2:65" s="1" customFormat="1" ht="22.5" customHeight="1">
      <c r="B151" s="180"/>
      <c r="C151" s="181" t="s">
        <v>10</v>
      </c>
      <c r="D151" s="181" t="s">
        <v>169</v>
      </c>
      <c r="E151" s="182" t="s">
        <v>861</v>
      </c>
      <c r="F151" s="183" t="s">
        <v>862</v>
      </c>
      <c r="G151" s="184" t="s">
        <v>245</v>
      </c>
      <c r="H151" s="185">
        <v>10</v>
      </c>
      <c r="I151" s="186"/>
      <c r="J151" s="187">
        <f>ROUND(I151*H151,2)</f>
        <v>0</v>
      </c>
      <c r="K151" s="183" t="s">
        <v>246</v>
      </c>
      <c r="L151" s="40"/>
      <c r="M151" s="188" t="s">
        <v>5</v>
      </c>
      <c r="N151" s="189" t="s">
        <v>46</v>
      </c>
      <c r="O151" s="41"/>
      <c r="P151" s="190">
        <f>O151*H151</f>
        <v>0</v>
      </c>
      <c r="Q151" s="190">
        <v>0</v>
      </c>
      <c r="R151" s="190">
        <f>Q151*H151</f>
        <v>0</v>
      </c>
      <c r="S151" s="190">
        <v>0</v>
      </c>
      <c r="T151" s="191">
        <f>S151*H151</f>
        <v>0</v>
      </c>
      <c r="AR151" s="23" t="s">
        <v>165</v>
      </c>
      <c r="AT151" s="23" t="s">
        <v>169</v>
      </c>
      <c r="AU151" s="23" t="s">
        <v>84</v>
      </c>
      <c r="AY151" s="23" t="s">
        <v>166</v>
      </c>
      <c r="BE151" s="192">
        <f>IF(N151="základní",J151,0)</f>
        <v>0</v>
      </c>
      <c r="BF151" s="192">
        <f>IF(N151="snížená",J151,0)</f>
        <v>0</v>
      </c>
      <c r="BG151" s="192">
        <f>IF(N151="zákl. přenesená",J151,0)</f>
        <v>0</v>
      </c>
      <c r="BH151" s="192">
        <f>IF(N151="sníž. přenesená",J151,0)</f>
        <v>0</v>
      </c>
      <c r="BI151" s="192">
        <f>IF(N151="nulová",J151,0)</f>
        <v>0</v>
      </c>
      <c r="BJ151" s="23" t="s">
        <v>82</v>
      </c>
      <c r="BK151" s="192">
        <f>ROUND(I151*H151,2)</f>
        <v>0</v>
      </c>
      <c r="BL151" s="23" t="s">
        <v>165</v>
      </c>
      <c r="BM151" s="23" t="s">
        <v>863</v>
      </c>
    </row>
    <row r="152" spans="2:65" s="1" customFormat="1" ht="24">
      <c r="B152" s="40"/>
      <c r="D152" s="193" t="s">
        <v>174</v>
      </c>
      <c r="F152" s="194" t="s">
        <v>864</v>
      </c>
      <c r="I152" s="195"/>
      <c r="L152" s="40"/>
      <c r="M152" s="196"/>
      <c r="N152" s="41"/>
      <c r="O152" s="41"/>
      <c r="P152" s="41"/>
      <c r="Q152" s="41"/>
      <c r="R152" s="41"/>
      <c r="S152" s="41"/>
      <c r="T152" s="69"/>
      <c r="AT152" s="23" t="s">
        <v>174</v>
      </c>
      <c r="AU152" s="23" t="s">
        <v>84</v>
      </c>
    </row>
    <row r="153" spans="2:65" s="1" customFormat="1" ht="22.5" customHeight="1">
      <c r="B153" s="180"/>
      <c r="C153" s="213" t="s">
        <v>354</v>
      </c>
      <c r="D153" s="213" t="s">
        <v>355</v>
      </c>
      <c r="E153" s="214" t="s">
        <v>865</v>
      </c>
      <c r="F153" s="215" t="s">
        <v>866</v>
      </c>
      <c r="G153" s="216" t="s">
        <v>245</v>
      </c>
      <c r="H153" s="217">
        <v>10.5</v>
      </c>
      <c r="I153" s="218"/>
      <c r="J153" s="219">
        <f>ROUND(I153*H153,2)</f>
        <v>0</v>
      </c>
      <c r="K153" s="215" t="s">
        <v>246</v>
      </c>
      <c r="L153" s="220"/>
      <c r="M153" s="221" t="s">
        <v>5</v>
      </c>
      <c r="N153" s="222" t="s">
        <v>46</v>
      </c>
      <c r="O153" s="41"/>
      <c r="P153" s="190">
        <f>O153*H153</f>
        <v>0</v>
      </c>
      <c r="Q153" s="190">
        <v>1.06E-3</v>
      </c>
      <c r="R153" s="190">
        <f>Q153*H153</f>
        <v>1.1129999999999999E-2</v>
      </c>
      <c r="S153" s="190">
        <v>0</v>
      </c>
      <c r="T153" s="191">
        <f>S153*H153</f>
        <v>0</v>
      </c>
      <c r="AR153" s="23" t="s">
        <v>204</v>
      </c>
      <c r="AT153" s="23" t="s">
        <v>355</v>
      </c>
      <c r="AU153" s="23" t="s">
        <v>84</v>
      </c>
      <c r="AY153" s="23" t="s">
        <v>166</v>
      </c>
      <c r="BE153" s="192">
        <f>IF(N153="základní",J153,0)</f>
        <v>0</v>
      </c>
      <c r="BF153" s="192">
        <f>IF(N153="snížená",J153,0)</f>
        <v>0</v>
      </c>
      <c r="BG153" s="192">
        <f>IF(N153="zákl. přenesená",J153,0)</f>
        <v>0</v>
      </c>
      <c r="BH153" s="192">
        <f>IF(N153="sníž. přenesená",J153,0)</f>
        <v>0</v>
      </c>
      <c r="BI153" s="192">
        <f>IF(N153="nulová",J153,0)</f>
        <v>0</v>
      </c>
      <c r="BJ153" s="23" t="s">
        <v>82</v>
      </c>
      <c r="BK153" s="192">
        <f>ROUND(I153*H153,2)</f>
        <v>0</v>
      </c>
      <c r="BL153" s="23" t="s">
        <v>165</v>
      </c>
      <c r="BM153" s="23" t="s">
        <v>867</v>
      </c>
    </row>
    <row r="154" spans="2:65" s="1" customFormat="1">
      <c r="B154" s="40"/>
      <c r="D154" s="197" t="s">
        <v>174</v>
      </c>
      <c r="F154" s="198" t="s">
        <v>866</v>
      </c>
      <c r="I154" s="195"/>
      <c r="L154" s="40"/>
      <c r="M154" s="196"/>
      <c r="N154" s="41"/>
      <c r="O154" s="41"/>
      <c r="P154" s="41"/>
      <c r="Q154" s="41"/>
      <c r="R154" s="41"/>
      <c r="S154" s="41"/>
      <c r="T154" s="69"/>
      <c r="AT154" s="23" t="s">
        <v>174</v>
      </c>
      <c r="AU154" s="23" t="s">
        <v>84</v>
      </c>
    </row>
    <row r="155" spans="2:65" s="12" customFormat="1">
      <c r="B155" s="202"/>
      <c r="D155" s="193" t="s">
        <v>258</v>
      </c>
      <c r="F155" s="204" t="s">
        <v>868</v>
      </c>
      <c r="H155" s="205">
        <v>10.5</v>
      </c>
      <c r="I155" s="206"/>
      <c r="L155" s="202"/>
      <c r="M155" s="207"/>
      <c r="N155" s="208"/>
      <c r="O155" s="208"/>
      <c r="P155" s="208"/>
      <c r="Q155" s="208"/>
      <c r="R155" s="208"/>
      <c r="S155" s="208"/>
      <c r="T155" s="209"/>
      <c r="AT155" s="210" t="s">
        <v>258</v>
      </c>
      <c r="AU155" s="210" t="s">
        <v>84</v>
      </c>
      <c r="AV155" s="12" t="s">
        <v>84</v>
      </c>
      <c r="AW155" s="12" t="s">
        <v>6</v>
      </c>
      <c r="AX155" s="12" t="s">
        <v>82</v>
      </c>
      <c r="AY155" s="210" t="s">
        <v>166</v>
      </c>
    </row>
    <row r="156" spans="2:65" s="1" customFormat="1" ht="22.5" customHeight="1">
      <c r="B156" s="180"/>
      <c r="C156" s="181" t="s">
        <v>361</v>
      </c>
      <c r="D156" s="181" t="s">
        <v>169</v>
      </c>
      <c r="E156" s="182" t="s">
        <v>869</v>
      </c>
      <c r="F156" s="183" t="s">
        <v>870</v>
      </c>
      <c r="G156" s="184" t="s">
        <v>400</v>
      </c>
      <c r="H156" s="185">
        <v>2</v>
      </c>
      <c r="I156" s="186"/>
      <c r="J156" s="187">
        <f>ROUND(I156*H156,2)</f>
        <v>0</v>
      </c>
      <c r="K156" s="183" t="s">
        <v>246</v>
      </c>
      <c r="L156" s="40"/>
      <c r="M156" s="188" t="s">
        <v>5</v>
      </c>
      <c r="N156" s="189" t="s">
        <v>46</v>
      </c>
      <c r="O156" s="41"/>
      <c r="P156" s="190">
        <f>O156*H156</f>
        <v>0</v>
      </c>
      <c r="Q156" s="190">
        <v>0</v>
      </c>
      <c r="R156" s="190">
        <f>Q156*H156</f>
        <v>0</v>
      </c>
      <c r="S156" s="190">
        <v>0</v>
      </c>
      <c r="T156" s="191">
        <f>S156*H156</f>
        <v>0</v>
      </c>
      <c r="AR156" s="23" t="s">
        <v>165</v>
      </c>
      <c r="AT156" s="23" t="s">
        <v>169</v>
      </c>
      <c r="AU156" s="23" t="s">
        <v>84</v>
      </c>
      <c r="AY156" s="23" t="s">
        <v>166</v>
      </c>
      <c r="BE156" s="192">
        <f>IF(N156="základní",J156,0)</f>
        <v>0</v>
      </c>
      <c r="BF156" s="192">
        <f>IF(N156="snížená",J156,0)</f>
        <v>0</v>
      </c>
      <c r="BG156" s="192">
        <f>IF(N156="zákl. přenesená",J156,0)</f>
        <v>0</v>
      </c>
      <c r="BH156" s="192">
        <f>IF(N156="sníž. přenesená",J156,0)</f>
        <v>0</v>
      </c>
      <c r="BI156" s="192">
        <f>IF(N156="nulová",J156,0)</f>
        <v>0</v>
      </c>
      <c r="BJ156" s="23" t="s">
        <v>82</v>
      </c>
      <c r="BK156" s="192">
        <f>ROUND(I156*H156,2)</f>
        <v>0</v>
      </c>
      <c r="BL156" s="23" t="s">
        <v>165</v>
      </c>
      <c r="BM156" s="23" t="s">
        <v>871</v>
      </c>
    </row>
    <row r="157" spans="2:65" s="1" customFormat="1" ht="24">
      <c r="B157" s="40"/>
      <c r="D157" s="193" t="s">
        <v>174</v>
      </c>
      <c r="F157" s="194" t="s">
        <v>872</v>
      </c>
      <c r="I157" s="195"/>
      <c r="L157" s="40"/>
      <c r="M157" s="196"/>
      <c r="N157" s="41"/>
      <c r="O157" s="41"/>
      <c r="P157" s="41"/>
      <c r="Q157" s="41"/>
      <c r="R157" s="41"/>
      <c r="S157" s="41"/>
      <c r="T157" s="69"/>
      <c r="AT157" s="23" t="s">
        <v>174</v>
      </c>
      <c r="AU157" s="23" t="s">
        <v>84</v>
      </c>
    </row>
    <row r="158" spans="2:65" s="1" customFormat="1" ht="22.5" customHeight="1">
      <c r="B158" s="180"/>
      <c r="C158" s="213" t="s">
        <v>368</v>
      </c>
      <c r="D158" s="213" t="s">
        <v>355</v>
      </c>
      <c r="E158" s="214" t="s">
        <v>456</v>
      </c>
      <c r="F158" s="215" t="s">
        <v>457</v>
      </c>
      <c r="G158" s="216" t="s">
        <v>400</v>
      </c>
      <c r="H158" s="217">
        <v>2</v>
      </c>
      <c r="I158" s="218"/>
      <c r="J158" s="219">
        <f>ROUND(I158*H158,2)</f>
        <v>0</v>
      </c>
      <c r="K158" s="215" t="s">
        <v>246</v>
      </c>
      <c r="L158" s="220"/>
      <c r="M158" s="221" t="s">
        <v>5</v>
      </c>
      <c r="N158" s="222" t="s">
        <v>46</v>
      </c>
      <c r="O158" s="41"/>
      <c r="P158" s="190">
        <f>O158*H158</f>
        <v>0</v>
      </c>
      <c r="Q158" s="190">
        <v>1.7000000000000001E-4</v>
      </c>
      <c r="R158" s="190">
        <f>Q158*H158</f>
        <v>3.4000000000000002E-4</v>
      </c>
      <c r="S158" s="190">
        <v>0</v>
      </c>
      <c r="T158" s="191">
        <f>S158*H158</f>
        <v>0</v>
      </c>
      <c r="AR158" s="23" t="s">
        <v>204</v>
      </c>
      <c r="AT158" s="23" t="s">
        <v>355</v>
      </c>
      <c r="AU158" s="23" t="s">
        <v>84</v>
      </c>
      <c r="AY158" s="23" t="s">
        <v>166</v>
      </c>
      <c r="BE158" s="192">
        <f>IF(N158="základní",J158,0)</f>
        <v>0</v>
      </c>
      <c r="BF158" s="192">
        <f>IF(N158="snížená",J158,0)</f>
        <v>0</v>
      </c>
      <c r="BG158" s="192">
        <f>IF(N158="zákl. přenesená",J158,0)</f>
        <v>0</v>
      </c>
      <c r="BH158" s="192">
        <f>IF(N158="sníž. přenesená",J158,0)</f>
        <v>0</v>
      </c>
      <c r="BI158" s="192">
        <f>IF(N158="nulová",J158,0)</f>
        <v>0</v>
      </c>
      <c r="BJ158" s="23" t="s">
        <v>82</v>
      </c>
      <c r="BK158" s="192">
        <f>ROUND(I158*H158,2)</f>
        <v>0</v>
      </c>
      <c r="BL158" s="23" t="s">
        <v>165</v>
      </c>
      <c r="BM158" s="23" t="s">
        <v>873</v>
      </c>
    </row>
    <row r="159" spans="2:65" s="1" customFormat="1">
      <c r="B159" s="40"/>
      <c r="D159" s="193" t="s">
        <v>174</v>
      </c>
      <c r="F159" s="194" t="s">
        <v>457</v>
      </c>
      <c r="I159" s="195"/>
      <c r="L159" s="40"/>
      <c r="M159" s="196"/>
      <c r="N159" s="41"/>
      <c r="O159" s="41"/>
      <c r="P159" s="41"/>
      <c r="Q159" s="41"/>
      <c r="R159" s="41"/>
      <c r="S159" s="41"/>
      <c r="T159" s="69"/>
      <c r="AT159" s="23" t="s">
        <v>174</v>
      </c>
      <c r="AU159" s="23" t="s">
        <v>84</v>
      </c>
    </row>
    <row r="160" spans="2:65" s="1" customFormat="1" ht="22.5" customHeight="1">
      <c r="B160" s="180"/>
      <c r="C160" s="213" t="s">
        <v>373</v>
      </c>
      <c r="D160" s="213" t="s">
        <v>355</v>
      </c>
      <c r="E160" s="214" t="s">
        <v>874</v>
      </c>
      <c r="F160" s="215" t="s">
        <v>875</v>
      </c>
      <c r="G160" s="216" t="s">
        <v>400</v>
      </c>
      <c r="H160" s="217">
        <v>2</v>
      </c>
      <c r="I160" s="218"/>
      <c r="J160" s="219">
        <f>ROUND(I160*H160,2)</f>
        <v>0</v>
      </c>
      <c r="K160" s="215" t="s">
        <v>246</v>
      </c>
      <c r="L160" s="220"/>
      <c r="M160" s="221" t="s">
        <v>5</v>
      </c>
      <c r="N160" s="222" t="s">
        <v>46</v>
      </c>
      <c r="O160" s="41"/>
      <c r="P160" s="190">
        <f>O160*H160</f>
        <v>0</v>
      </c>
      <c r="Q160" s="190">
        <v>1.4999999999999999E-4</v>
      </c>
      <c r="R160" s="190">
        <f>Q160*H160</f>
        <v>2.9999999999999997E-4</v>
      </c>
      <c r="S160" s="190">
        <v>0</v>
      </c>
      <c r="T160" s="191">
        <f>S160*H160</f>
        <v>0</v>
      </c>
      <c r="AR160" s="23" t="s">
        <v>204</v>
      </c>
      <c r="AT160" s="23" t="s">
        <v>355</v>
      </c>
      <c r="AU160" s="23" t="s">
        <v>84</v>
      </c>
      <c r="AY160" s="23" t="s">
        <v>166</v>
      </c>
      <c r="BE160" s="192">
        <f>IF(N160="základní",J160,0)</f>
        <v>0</v>
      </c>
      <c r="BF160" s="192">
        <f>IF(N160="snížená",J160,0)</f>
        <v>0</v>
      </c>
      <c r="BG160" s="192">
        <f>IF(N160="zákl. přenesená",J160,0)</f>
        <v>0</v>
      </c>
      <c r="BH160" s="192">
        <f>IF(N160="sníž. přenesená",J160,0)</f>
        <v>0</v>
      </c>
      <c r="BI160" s="192">
        <f>IF(N160="nulová",J160,0)</f>
        <v>0</v>
      </c>
      <c r="BJ160" s="23" t="s">
        <v>82</v>
      </c>
      <c r="BK160" s="192">
        <f>ROUND(I160*H160,2)</f>
        <v>0</v>
      </c>
      <c r="BL160" s="23" t="s">
        <v>165</v>
      </c>
      <c r="BM160" s="23" t="s">
        <v>876</v>
      </c>
    </row>
    <row r="161" spans="2:65" s="1" customFormat="1">
      <c r="B161" s="40"/>
      <c r="D161" s="193" t="s">
        <v>174</v>
      </c>
      <c r="F161" s="194" t="s">
        <v>877</v>
      </c>
      <c r="I161" s="195"/>
      <c r="L161" s="40"/>
      <c r="M161" s="196"/>
      <c r="N161" s="41"/>
      <c r="O161" s="41"/>
      <c r="P161" s="41"/>
      <c r="Q161" s="41"/>
      <c r="R161" s="41"/>
      <c r="S161" s="41"/>
      <c r="T161" s="69"/>
      <c r="AT161" s="23" t="s">
        <v>174</v>
      </c>
      <c r="AU161" s="23" t="s">
        <v>84</v>
      </c>
    </row>
    <row r="162" spans="2:65" s="1" customFormat="1" ht="22.5" customHeight="1">
      <c r="B162" s="180"/>
      <c r="C162" s="181" t="s">
        <v>378</v>
      </c>
      <c r="D162" s="181" t="s">
        <v>169</v>
      </c>
      <c r="E162" s="182" t="s">
        <v>710</v>
      </c>
      <c r="F162" s="183" t="s">
        <v>711</v>
      </c>
      <c r="G162" s="184" t="s">
        <v>400</v>
      </c>
      <c r="H162" s="185">
        <v>2</v>
      </c>
      <c r="I162" s="186"/>
      <c r="J162" s="187">
        <f>ROUND(I162*H162,2)</f>
        <v>0</v>
      </c>
      <c r="K162" s="183" t="s">
        <v>246</v>
      </c>
      <c r="L162" s="40"/>
      <c r="M162" s="188" t="s">
        <v>5</v>
      </c>
      <c r="N162" s="189" t="s">
        <v>46</v>
      </c>
      <c r="O162" s="41"/>
      <c r="P162" s="190">
        <f>O162*H162</f>
        <v>0</v>
      </c>
      <c r="Q162" s="190">
        <v>7.2000000000000005E-4</v>
      </c>
      <c r="R162" s="190">
        <f>Q162*H162</f>
        <v>1.4400000000000001E-3</v>
      </c>
      <c r="S162" s="190">
        <v>0</v>
      </c>
      <c r="T162" s="191">
        <f>S162*H162</f>
        <v>0</v>
      </c>
      <c r="AR162" s="23" t="s">
        <v>165</v>
      </c>
      <c r="AT162" s="23" t="s">
        <v>169</v>
      </c>
      <c r="AU162" s="23" t="s">
        <v>84</v>
      </c>
      <c r="AY162" s="23" t="s">
        <v>166</v>
      </c>
      <c r="BE162" s="192">
        <f>IF(N162="základní",J162,0)</f>
        <v>0</v>
      </c>
      <c r="BF162" s="192">
        <f>IF(N162="snížená",J162,0)</f>
        <v>0</v>
      </c>
      <c r="BG162" s="192">
        <f>IF(N162="zákl. přenesená",J162,0)</f>
        <v>0</v>
      </c>
      <c r="BH162" s="192">
        <f>IF(N162="sníž. přenesená",J162,0)</f>
        <v>0</v>
      </c>
      <c r="BI162" s="192">
        <f>IF(N162="nulová",J162,0)</f>
        <v>0</v>
      </c>
      <c r="BJ162" s="23" t="s">
        <v>82</v>
      </c>
      <c r="BK162" s="192">
        <f>ROUND(I162*H162,2)</f>
        <v>0</v>
      </c>
      <c r="BL162" s="23" t="s">
        <v>165</v>
      </c>
      <c r="BM162" s="23" t="s">
        <v>878</v>
      </c>
    </row>
    <row r="163" spans="2:65" s="1" customFormat="1" ht="24">
      <c r="B163" s="40"/>
      <c r="D163" s="193" t="s">
        <v>174</v>
      </c>
      <c r="F163" s="194" t="s">
        <v>713</v>
      </c>
      <c r="I163" s="195"/>
      <c r="L163" s="40"/>
      <c r="M163" s="196"/>
      <c r="N163" s="41"/>
      <c r="O163" s="41"/>
      <c r="P163" s="41"/>
      <c r="Q163" s="41"/>
      <c r="R163" s="41"/>
      <c r="S163" s="41"/>
      <c r="T163" s="69"/>
      <c r="AT163" s="23" t="s">
        <v>174</v>
      </c>
      <c r="AU163" s="23" t="s">
        <v>84</v>
      </c>
    </row>
    <row r="164" spans="2:65" s="1" customFormat="1" ht="22.5" customHeight="1">
      <c r="B164" s="180"/>
      <c r="C164" s="181" t="s">
        <v>382</v>
      </c>
      <c r="D164" s="181" t="s">
        <v>169</v>
      </c>
      <c r="E164" s="182" t="s">
        <v>879</v>
      </c>
      <c r="F164" s="183" t="s">
        <v>880</v>
      </c>
      <c r="G164" s="184" t="s">
        <v>400</v>
      </c>
      <c r="H164" s="185">
        <v>2</v>
      </c>
      <c r="I164" s="186"/>
      <c r="J164" s="187">
        <f>ROUND(I164*H164,2)</f>
        <v>0</v>
      </c>
      <c r="K164" s="183" t="s">
        <v>246</v>
      </c>
      <c r="L164" s="40"/>
      <c r="M164" s="188" t="s">
        <v>5</v>
      </c>
      <c r="N164" s="189" t="s">
        <v>46</v>
      </c>
      <c r="O164" s="41"/>
      <c r="P164" s="190">
        <f>O164*H164</f>
        <v>0</v>
      </c>
      <c r="Q164" s="190">
        <v>7.2000000000000005E-4</v>
      </c>
      <c r="R164" s="190">
        <f>Q164*H164</f>
        <v>1.4400000000000001E-3</v>
      </c>
      <c r="S164" s="190">
        <v>0</v>
      </c>
      <c r="T164" s="191">
        <f>S164*H164</f>
        <v>0</v>
      </c>
      <c r="AR164" s="23" t="s">
        <v>165</v>
      </c>
      <c r="AT164" s="23" t="s">
        <v>169</v>
      </c>
      <c r="AU164" s="23" t="s">
        <v>84</v>
      </c>
      <c r="AY164" s="23" t="s">
        <v>166</v>
      </c>
      <c r="BE164" s="192">
        <f>IF(N164="základní",J164,0)</f>
        <v>0</v>
      </c>
      <c r="BF164" s="192">
        <f>IF(N164="snížená",J164,0)</f>
        <v>0</v>
      </c>
      <c r="BG164" s="192">
        <f>IF(N164="zákl. přenesená",J164,0)</f>
        <v>0</v>
      </c>
      <c r="BH164" s="192">
        <f>IF(N164="sníž. přenesená",J164,0)</f>
        <v>0</v>
      </c>
      <c r="BI164" s="192">
        <f>IF(N164="nulová",J164,0)</f>
        <v>0</v>
      </c>
      <c r="BJ164" s="23" t="s">
        <v>82</v>
      </c>
      <c r="BK164" s="192">
        <f>ROUND(I164*H164,2)</f>
        <v>0</v>
      </c>
      <c r="BL164" s="23" t="s">
        <v>165</v>
      </c>
      <c r="BM164" s="23" t="s">
        <v>881</v>
      </c>
    </row>
    <row r="165" spans="2:65" s="1" customFormat="1" ht="24">
      <c r="B165" s="40"/>
      <c r="D165" s="193" t="s">
        <v>174</v>
      </c>
      <c r="F165" s="194" t="s">
        <v>882</v>
      </c>
      <c r="I165" s="195"/>
      <c r="L165" s="40"/>
      <c r="M165" s="196"/>
      <c r="N165" s="41"/>
      <c r="O165" s="41"/>
      <c r="P165" s="41"/>
      <c r="Q165" s="41"/>
      <c r="R165" s="41"/>
      <c r="S165" s="41"/>
      <c r="T165" s="69"/>
      <c r="AT165" s="23" t="s">
        <v>174</v>
      </c>
      <c r="AU165" s="23" t="s">
        <v>84</v>
      </c>
    </row>
    <row r="166" spans="2:65" s="1" customFormat="1" ht="22.5" customHeight="1">
      <c r="B166" s="180"/>
      <c r="C166" s="213" t="s">
        <v>388</v>
      </c>
      <c r="D166" s="213" t="s">
        <v>355</v>
      </c>
      <c r="E166" s="214" t="s">
        <v>714</v>
      </c>
      <c r="F166" s="215" t="s">
        <v>715</v>
      </c>
      <c r="G166" s="216" t="s">
        <v>400</v>
      </c>
      <c r="H166" s="217">
        <v>2</v>
      </c>
      <c r="I166" s="218"/>
      <c r="J166" s="219">
        <f>ROUND(I166*H166,2)</f>
        <v>0</v>
      </c>
      <c r="K166" s="215" t="s">
        <v>5</v>
      </c>
      <c r="L166" s="220"/>
      <c r="M166" s="221" t="s">
        <v>5</v>
      </c>
      <c r="N166" s="222" t="s">
        <v>46</v>
      </c>
      <c r="O166" s="41"/>
      <c r="P166" s="190">
        <f>O166*H166</f>
        <v>0</v>
      </c>
      <c r="Q166" s="190">
        <v>6.4999999999999997E-3</v>
      </c>
      <c r="R166" s="190">
        <f>Q166*H166</f>
        <v>1.2999999999999999E-2</v>
      </c>
      <c r="S166" s="190">
        <v>0</v>
      </c>
      <c r="T166" s="191">
        <f>S166*H166</f>
        <v>0</v>
      </c>
      <c r="AR166" s="23" t="s">
        <v>204</v>
      </c>
      <c r="AT166" s="23" t="s">
        <v>355</v>
      </c>
      <c r="AU166" s="23" t="s">
        <v>84</v>
      </c>
      <c r="AY166" s="23" t="s">
        <v>166</v>
      </c>
      <c r="BE166" s="192">
        <f>IF(N166="základní",J166,0)</f>
        <v>0</v>
      </c>
      <c r="BF166" s="192">
        <f>IF(N166="snížená",J166,0)</f>
        <v>0</v>
      </c>
      <c r="BG166" s="192">
        <f>IF(N166="zákl. přenesená",J166,0)</f>
        <v>0</v>
      </c>
      <c r="BH166" s="192">
        <f>IF(N166="sníž. přenesená",J166,0)</f>
        <v>0</v>
      </c>
      <c r="BI166" s="192">
        <f>IF(N166="nulová",J166,0)</f>
        <v>0</v>
      </c>
      <c r="BJ166" s="23" t="s">
        <v>82</v>
      </c>
      <c r="BK166" s="192">
        <f>ROUND(I166*H166,2)</f>
        <v>0</v>
      </c>
      <c r="BL166" s="23" t="s">
        <v>165</v>
      </c>
      <c r="BM166" s="23" t="s">
        <v>883</v>
      </c>
    </row>
    <row r="167" spans="2:65" s="1" customFormat="1">
      <c r="B167" s="40"/>
      <c r="D167" s="193" t="s">
        <v>174</v>
      </c>
      <c r="F167" s="194" t="s">
        <v>884</v>
      </c>
      <c r="I167" s="195"/>
      <c r="L167" s="40"/>
      <c r="M167" s="196"/>
      <c r="N167" s="41"/>
      <c r="O167" s="41"/>
      <c r="P167" s="41"/>
      <c r="Q167" s="41"/>
      <c r="R167" s="41"/>
      <c r="S167" s="41"/>
      <c r="T167" s="69"/>
      <c r="AT167" s="23" t="s">
        <v>174</v>
      </c>
      <c r="AU167" s="23" t="s">
        <v>84</v>
      </c>
    </row>
    <row r="168" spans="2:65" s="1" customFormat="1" ht="22.5" customHeight="1">
      <c r="B168" s="180"/>
      <c r="C168" s="213" t="s">
        <v>397</v>
      </c>
      <c r="D168" s="213" t="s">
        <v>355</v>
      </c>
      <c r="E168" s="214" t="s">
        <v>885</v>
      </c>
      <c r="F168" s="215" t="s">
        <v>886</v>
      </c>
      <c r="G168" s="216" t="s">
        <v>659</v>
      </c>
      <c r="H168" s="217">
        <v>2</v>
      </c>
      <c r="I168" s="218"/>
      <c r="J168" s="219">
        <f>ROUND(I168*H168,2)</f>
        <v>0</v>
      </c>
      <c r="K168" s="215" t="s">
        <v>5</v>
      </c>
      <c r="L168" s="220"/>
      <c r="M168" s="221" t="s">
        <v>5</v>
      </c>
      <c r="N168" s="222" t="s">
        <v>46</v>
      </c>
      <c r="O168" s="41"/>
      <c r="P168" s="190">
        <f>O168*H168</f>
        <v>0</v>
      </c>
      <c r="Q168" s="190">
        <v>6.4999999999999997E-4</v>
      </c>
      <c r="R168" s="190">
        <f>Q168*H168</f>
        <v>1.2999999999999999E-3</v>
      </c>
      <c r="S168" s="190">
        <v>0</v>
      </c>
      <c r="T168" s="191">
        <f>S168*H168</f>
        <v>0</v>
      </c>
      <c r="AR168" s="23" t="s">
        <v>204</v>
      </c>
      <c r="AT168" s="23" t="s">
        <v>355</v>
      </c>
      <c r="AU168" s="23" t="s">
        <v>84</v>
      </c>
      <c r="AY168" s="23" t="s">
        <v>166</v>
      </c>
      <c r="BE168" s="192">
        <f>IF(N168="základní",J168,0)</f>
        <v>0</v>
      </c>
      <c r="BF168" s="192">
        <f>IF(N168="snížená",J168,0)</f>
        <v>0</v>
      </c>
      <c r="BG168" s="192">
        <f>IF(N168="zákl. přenesená",J168,0)</f>
        <v>0</v>
      </c>
      <c r="BH168" s="192">
        <f>IF(N168="sníž. přenesená",J168,0)</f>
        <v>0</v>
      </c>
      <c r="BI168" s="192">
        <f>IF(N168="nulová",J168,0)</f>
        <v>0</v>
      </c>
      <c r="BJ168" s="23" t="s">
        <v>82</v>
      </c>
      <c r="BK168" s="192">
        <f>ROUND(I168*H168,2)</f>
        <v>0</v>
      </c>
      <c r="BL168" s="23" t="s">
        <v>165</v>
      </c>
      <c r="BM168" s="23" t="s">
        <v>887</v>
      </c>
    </row>
    <row r="169" spans="2:65" s="1" customFormat="1">
      <c r="B169" s="40"/>
      <c r="D169" s="193" t="s">
        <v>174</v>
      </c>
      <c r="F169" s="194" t="s">
        <v>888</v>
      </c>
      <c r="I169" s="195"/>
      <c r="L169" s="40"/>
      <c r="M169" s="196"/>
      <c r="N169" s="41"/>
      <c r="O169" s="41"/>
      <c r="P169" s="41"/>
      <c r="Q169" s="41"/>
      <c r="R169" s="41"/>
      <c r="S169" s="41"/>
      <c r="T169" s="69"/>
      <c r="AT169" s="23" t="s">
        <v>174</v>
      </c>
      <c r="AU169" s="23" t="s">
        <v>84</v>
      </c>
    </row>
    <row r="170" spans="2:65" s="1" customFormat="1" ht="22.5" customHeight="1">
      <c r="B170" s="180"/>
      <c r="C170" s="181" t="s">
        <v>404</v>
      </c>
      <c r="D170" s="181" t="s">
        <v>169</v>
      </c>
      <c r="E170" s="182" t="s">
        <v>889</v>
      </c>
      <c r="F170" s="183" t="s">
        <v>890</v>
      </c>
      <c r="G170" s="184" t="s">
        <v>400</v>
      </c>
      <c r="H170" s="185">
        <v>1</v>
      </c>
      <c r="I170" s="186"/>
      <c r="J170" s="187">
        <f>ROUND(I170*H170,2)</f>
        <v>0</v>
      </c>
      <c r="K170" s="183" t="s">
        <v>5</v>
      </c>
      <c r="L170" s="40"/>
      <c r="M170" s="188" t="s">
        <v>5</v>
      </c>
      <c r="N170" s="189" t="s">
        <v>46</v>
      </c>
      <c r="O170" s="41"/>
      <c r="P170" s="190">
        <f>O170*H170</f>
        <v>0</v>
      </c>
      <c r="Q170" s="190">
        <v>2.28321</v>
      </c>
      <c r="R170" s="190">
        <f>Q170*H170</f>
        <v>2.28321</v>
      </c>
      <c r="S170" s="190">
        <v>0</v>
      </c>
      <c r="T170" s="191">
        <f>S170*H170</f>
        <v>0</v>
      </c>
      <c r="AR170" s="23" t="s">
        <v>165</v>
      </c>
      <c r="AT170" s="23" t="s">
        <v>169</v>
      </c>
      <c r="AU170" s="23" t="s">
        <v>84</v>
      </c>
      <c r="AY170" s="23" t="s">
        <v>166</v>
      </c>
      <c r="BE170" s="192">
        <f>IF(N170="základní",J170,0)</f>
        <v>0</v>
      </c>
      <c r="BF170" s="192">
        <f>IF(N170="snížená",J170,0)</f>
        <v>0</v>
      </c>
      <c r="BG170" s="192">
        <f>IF(N170="zákl. přenesená",J170,0)</f>
        <v>0</v>
      </c>
      <c r="BH170" s="192">
        <f>IF(N170="sníž. přenesená",J170,0)</f>
        <v>0</v>
      </c>
      <c r="BI170" s="192">
        <f>IF(N170="nulová",J170,0)</f>
        <v>0</v>
      </c>
      <c r="BJ170" s="23" t="s">
        <v>82</v>
      </c>
      <c r="BK170" s="192">
        <f>ROUND(I170*H170,2)</f>
        <v>0</v>
      </c>
      <c r="BL170" s="23" t="s">
        <v>165</v>
      </c>
      <c r="BM170" s="23" t="s">
        <v>891</v>
      </c>
    </row>
    <row r="171" spans="2:65" s="1" customFormat="1">
      <c r="B171" s="40"/>
      <c r="D171" s="193" t="s">
        <v>174</v>
      </c>
      <c r="F171" s="194" t="s">
        <v>892</v>
      </c>
      <c r="I171" s="195"/>
      <c r="L171" s="40"/>
      <c r="M171" s="196"/>
      <c r="N171" s="41"/>
      <c r="O171" s="41"/>
      <c r="P171" s="41"/>
      <c r="Q171" s="41"/>
      <c r="R171" s="41"/>
      <c r="S171" s="41"/>
      <c r="T171" s="69"/>
      <c r="AT171" s="23" t="s">
        <v>174</v>
      </c>
      <c r="AU171" s="23" t="s">
        <v>84</v>
      </c>
    </row>
    <row r="172" spans="2:65" s="1" customFormat="1" ht="22.5" customHeight="1">
      <c r="B172" s="180"/>
      <c r="C172" s="213" t="s">
        <v>409</v>
      </c>
      <c r="D172" s="213" t="s">
        <v>355</v>
      </c>
      <c r="E172" s="214" t="s">
        <v>893</v>
      </c>
      <c r="F172" s="215" t="s">
        <v>894</v>
      </c>
      <c r="G172" s="216" t="s">
        <v>400</v>
      </c>
      <c r="H172" s="217">
        <v>1</v>
      </c>
      <c r="I172" s="218"/>
      <c r="J172" s="219">
        <f>ROUND(I172*H172,2)</f>
        <v>0</v>
      </c>
      <c r="K172" s="215" t="s">
        <v>5</v>
      </c>
      <c r="L172" s="220"/>
      <c r="M172" s="221" t="s">
        <v>5</v>
      </c>
      <c r="N172" s="222" t="s">
        <v>46</v>
      </c>
      <c r="O172" s="41"/>
      <c r="P172" s="190">
        <f>O172*H172</f>
        <v>0</v>
      </c>
      <c r="Q172" s="190">
        <v>8.5</v>
      </c>
      <c r="R172" s="190">
        <f>Q172*H172</f>
        <v>8.5</v>
      </c>
      <c r="S172" s="190">
        <v>0</v>
      </c>
      <c r="T172" s="191">
        <f>S172*H172</f>
        <v>0</v>
      </c>
      <c r="AR172" s="23" t="s">
        <v>204</v>
      </c>
      <c r="AT172" s="23" t="s">
        <v>355</v>
      </c>
      <c r="AU172" s="23" t="s">
        <v>84</v>
      </c>
      <c r="AY172" s="23" t="s">
        <v>166</v>
      </c>
      <c r="BE172" s="192">
        <f>IF(N172="základní",J172,0)</f>
        <v>0</v>
      </c>
      <c r="BF172" s="192">
        <f>IF(N172="snížená",J172,0)</f>
        <v>0</v>
      </c>
      <c r="BG172" s="192">
        <f>IF(N172="zákl. přenesená",J172,0)</f>
        <v>0</v>
      </c>
      <c r="BH172" s="192">
        <f>IF(N172="sníž. přenesená",J172,0)</f>
        <v>0</v>
      </c>
      <c r="BI172" s="192">
        <f>IF(N172="nulová",J172,0)</f>
        <v>0</v>
      </c>
      <c r="BJ172" s="23" t="s">
        <v>82</v>
      </c>
      <c r="BK172" s="192">
        <f>ROUND(I172*H172,2)</f>
        <v>0</v>
      </c>
      <c r="BL172" s="23" t="s">
        <v>165</v>
      </c>
      <c r="BM172" s="23" t="s">
        <v>895</v>
      </c>
    </row>
    <row r="173" spans="2:65" s="1" customFormat="1" ht="24">
      <c r="B173" s="40"/>
      <c r="D173" s="197" t="s">
        <v>174</v>
      </c>
      <c r="F173" s="198" t="s">
        <v>896</v>
      </c>
      <c r="I173" s="195"/>
      <c r="L173" s="40"/>
      <c r="M173" s="196"/>
      <c r="N173" s="41"/>
      <c r="O173" s="41"/>
      <c r="P173" s="41"/>
      <c r="Q173" s="41"/>
      <c r="R173" s="41"/>
      <c r="S173" s="41"/>
      <c r="T173" s="69"/>
      <c r="AT173" s="23" t="s">
        <v>174</v>
      </c>
      <c r="AU173" s="23" t="s">
        <v>84</v>
      </c>
    </row>
    <row r="174" spans="2:65" s="11" customFormat="1" ht="37.35" customHeight="1">
      <c r="B174" s="166"/>
      <c r="D174" s="167" t="s">
        <v>74</v>
      </c>
      <c r="E174" s="168" t="s">
        <v>897</v>
      </c>
      <c r="F174" s="168" t="s">
        <v>898</v>
      </c>
      <c r="I174" s="169"/>
      <c r="J174" s="170">
        <f>BK174</f>
        <v>0</v>
      </c>
      <c r="L174" s="166"/>
      <c r="M174" s="171"/>
      <c r="N174" s="172"/>
      <c r="O174" s="172"/>
      <c r="P174" s="173">
        <f>P175</f>
        <v>0</v>
      </c>
      <c r="Q174" s="172"/>
      <c r="R174" s="173">
        <f>R175</f>
        <v>3.124E-2</v>
      </c>
      <c r="S174" s="172"/>
      <c r="T174" s="174">
        <f>T175</f>
        <v>0</v>
      </c>
      <c r="AR174" s="167" t="s">
        <v>84</v>
      </c>
      <c r="AT174" s="175" t="s">
        <v>74</v>
      </c>
      <c r="AU174" s="175" t="s">
        <v>75</v>
      </c>
      <c r="AY174" s="167" t="s">
        <v>166</v>
      </c>
      <c r="BK174" s="176">
        <f>BK175</f>
        <v>0</v>
      </c>
    </row>
    <row r="175" spans="2:65" s="11" customFormat="1" ht="19.95" customHeight="1">
      <c r="B175" s="166"/>
      <c r="D175" s="177" t="s">
        <v>74</v>
      </c>
      <c r="E175" s="178" t="s">
        <v>899</v>
      </c>
      <c r="F175" s="178" t="s">
        <v>900</v>
      </c>
      <c r="I175" s="169"/>
      <c r="J175" s="179">
        <f>BK175</f>
        <v>0</v>
      </c>
      <c r="L175" s="166"/>
      <c r="M175" s="171"/>
      <c r="N175" s="172"/>
      <c r="O175" s="172"/>
      <c r="P175" s="173">
        <f>SUM(P176:P185)</f>
        <v>0</v>
      </c>
      <c r="Q175" s="172"/>
      <c r="R175" s="173">
        <f>SUM(R176:R185)</f>
        <v>3.124E-2</v>
      </c>
      <c r="S175" s="172"/>
      <c r="T175" s="174">
        <f>SUM(T176:T185)</f>
        <v>0</v>
      </c>
      <c r="AR175" s="167" t="s">
        <v>84</v>
      </c>
      <c r="AT175" s="175" t="s">
        <v>74</v>
      </c>
      <c r="AU175" s="175" t="s">
        <v>82</v>
      </c>
      <c r="AY175" s="167" t="s">
        <v>166</v>
      </c>
      <c r="BK175" s="176">
        <f>SUM(BK176:BK185)</f>
        <v>0</v>
      </c>
    </row>
    <row r="176" spans="2:65" s="1" customFormat="1" ht="22.5" customHeight="1">
      <c r="B176" s="180"/>
      <c r="C176" s="181" t="s">
        <v>414</v>
      </c>
      <c r="D176" s="181" t="s">
        <v>169</v>
      </c>
      <c r="E176" s="182" t="s">
        <v>901</v>
      </c>
      <c r="F176" s="183" t="s">
        <v>902</v>
      </c>
      <c r="G176" s="184" t="s">
        <v>400</v>
      </c>
      <c r="H176" s="185">
        <v>2</v>
      </c>
      <c r="I176" s="186"/>
      <c r="J176" s="187">
        <f>ROUND(I176*H176,2)</f>
        <v>0</v>
      </c>
      <c r="K176" s="183" t="s">
        <v>246</v>
      </c>
      <c r="L176" s="40"/>
      <c r="M176" s="188" t="s">
        <v>5</v>
      </c>
      <c r="N176" s="189" t="s">
        <v>46</v>
      </c>
      <c r="O176" s="41"/>
      <c r="P176" s="190">
        <f>O176*H176</f>
        <v>0</v>
      </c>
      <c r="Q176" s="190">
        <v>5.13E-3</v>
      </c>
      <c r="R176" s="190">
        <f>Q176*H176</f>
        <v>1.026E-2</v>
      </c>
      <c r="S176" s="190">
        <v>0</v>
      </c>
      <c r="T176" s="191">
        <f>S176*H176</f>
        <v>0</v>
      </c>
      <c r="AR176" s="23" t="s">
        <v>321</v>
      </c>
      <c r="AT176" s="23" t="s">
        <v>169</v>
      </c>
      <c r="AU176" s="23" t="s">
        <v>84</v>
      </c>
      <c r="AY176" s="23" t="s">
        <v>166</v>
      </c>
      <c r="BE176" s="192">
        <f>IF(N176="základní",J176,0)</f>
        <v>0</v>
      </c>
      <c r="BF176" s="192">
        <f>IF(N176="snížená",J176,0)</f>
        <v>0</v>
      </c>
      <c r="BG176" s="192">
        <f>IF(N176="zákl. přenesená",J176,0)</f>
        <v>0</v>
      </c>
      <c r="BH176" s="192">
        <f>IF(N176="sníž. přenesená",J176,0)</f>
        <v>0</v>
      </c>
      <c r="BI176" s="192">
        <f>IF(N176="nulová",J176,0)</f>
        <v>0</v>
      </c>
      <c r="BJ176" s="23" t="s">
        <v>82</v>
      </c>
      <c r="BK176" s="192">
        <f>ROUND(I176*H176,2)</f>
        <v>0</v>
      </c>
      <c r="BL176" s="23" t="s">
        <v>321</v>
      </c>
      <c r="BM176" s="23" t="s">
        <v>903</v>
      </c>
    </row>
    <row r="177" spans="2:65" s="1" customFormat="1" ht="24">
      <c r="B177" s="40"/>
      <c r="D177" s="193" t="s">
        <v>174</v>
      </c>
      <c r="F177" s="194" t="s">
        <v>904</v>
      </c>
      <c r="I177" s="195"/>
      <c r="L177" s="40"/>
      <c r="M177" s="196"/>
      <c r="N177" s="41"/>
      <c r="O177" s="41"/>
      <c r="P177" s="41"/>
      <c r="Q177" s="41"/>
      <c r="R177" s="41"/>
      <c r="S177" s="41"/>
      <c r="T177" s="69"/>
      <c r="AT177" s="23" t="s">
        <v>174</v>
      </c>
      <c r="AU177" s="23" t="s">
        <v>84</v>
      </c>
    </row>
    <row r="178" spans="2:65" s="1" customFormat="1" ht="22.5" customHeight="1">
      <c r="B178" s="180"/>
      <c r="C178" s="181" t="s">
        <v>419</v>
      </c>
      <c r="D178" s="181" t="s">
        <v>169</v>
      </c>
      <c r="E178" s="182" t="s">
        <v>905</v>
      </c>
      <c r="F178" s="183" t="s">
        <v>906</v>
      </c>
      <c r="G178" s="184" t="s">
        <v>400</v>
      </c>
      <c r="H178" s="185">
        <v>2</v>
      </c>
      <c r="I178" s="186"/>
      <c r="J178" s="187">
        <f>ROUND(I178*H178,2)</f>
        <v>0</v>
      </c>
      <c r="K178" s="183" t="s">
        <v>5</v>
      </c>
      <c r="L178" s="40"/>
      <c r="M178" s="188" t="s">
        <v>5</v>
      </c>
      <c r="N178" s="189" t="s">
        <v>46</v>
      </c>
      <c r="O178" s="41"/>
      <c r="P178" s="190">
        <f>O178*H178</f>
        <v>0</v>
      </c>
      <c r="Q178" s="190">
        <v>1.2600000000000001E-3</v>
      </c>
      <c r="R178" s="190">
        <f>Q178*H178</f>
        <v>2.5200000000000001E-3</v>
      </c>
      <c r="S178" s="190">
        <v>0</v>
      </c>
      <c r="T178" s="191">
        <f>S178*H178</f>
        <v>0</v>
      </c>
      <c r="AR178" s="23" t="s">
        <v>321</v>
      </c>
      <c r="AT178" s="23" t="s">
        <v>169</v>
      </c>
      <c r="AU178" s="23" t="s">
        <v>84</v>
      </c>
      <c r="AY178" s="23" t="s">
        <v>166</v>
      </c>
      <c r="BE178" s="192">
        <f>IF(N178="základní",J178,0)</f>
        <v>0</v>
      </c>
      <c r="BF178" s="192">
        <f>IF(N178="snížená",J178,0)</f>
        <v>0</v>
      </c>
      <c r="BG178" s="192">
        <f>IF(N178="zákl. přenesená",J178,0)</f>
        <v>0</v>
      </c>
      <c r="BH178" s="192">
        <f>IF(N178="sníž. přenesená",J178,0)</f>
        <v>0</v>
      </c>
      <c r="BI178" s="192">
        <f>IF(N178="nulová",J178,0)</f>
        <v>0</v>
      </c>
      <c r="BJ178" s="23" t="s">
        <v>82</v>
      </c>
      <c r="BK178" s="192">
        <f>ROUND(I178*H178,2)</f>
        <v>0</v>
      </c>
      <c r="BL178" s="23" t="s">
        <v>321</v>
      </c>
      <c r="BM178" s="23" t="s">
        <v>907</v>
      </c>
    </row>
    <row r="179" spans="2:65" s="1" customFormat="1" ht="24">
      <c r="B179" s="40"/>
      <c r="D179" s="193" t="s">
        <v>174</v>
      </c>
      <c r="F179" s="194" t="s">
        <v>908</v>
      </c>
      <c r="I179" s="195"/>
      <c r="L179" s="40"/>
      <c r="M179" s="196"/>
      <c r="N179" s="41"/>
      <c r="O179" s="41"/>
      <c r="P179" s="41"/>
      <c r="Q179" s="41"/>
      <c r="R179" s="41"/>
      <c r="S179" s="41"/>
      <c r="T179" s="69"/>
      <c r="AT179" s="23" t="s">
        <v>174</v>
      </c>
      <c r="AU179" s="23" t="s">
        <v>84</v>
      </c>
    </row>
    <row r="180" spans="2:65" s="1" customFormat="1" ht="22.5" customHeight="1">
      <c r="B180" s="180"/>
      <c r="C180" s="181" t="s">
        <v>424</v>
      </c>
      <c r="D180" s="181" t="s">
        <v>169</v>
      </c>
      <c r="E180" s="182" t="s">
        <v>909</v>
      </c>
      <c r="F180" s="183" t="s">
        <v>910</v>
      </c>
      <c r="G180" s="184" t="s">
        <v>400</v>
      </c>
      <c r="H180" s="185">
        <v>2</v>
      </c>
      <c r="I180" s="186"/>
      <c r="J180" s="187">
        <f>ROUND(I180*H180,2)</f>
        <v>0</v>
      </c>
      <c r="K180" s="183" t="s">
        <v>246</v>
      </c>
      <c r="L180" s="40"/>
      <c r="M180" s="188" t="s">
        <v>5</v>
      </c>
      <c r="N180" s="189" t="s">
        <v>46</v>
      </c>
      <c r="O180" s="41"/>
      <c r="P180" s="190">
        <f>O180*H180</f>
        <v>0</v>
      </c>
      <c r="Q180" s="190">
        <v>1.82E-3</v>
      </c>
      <c r="R180" s="190">
        <f>Q180*H180</f>
        <v>3.64E-3</v>
      </c>
      <c r="S180" s="190">
        <v>0</v>
      </c>
      <c r="T180" s="191">
        <f>S180*H180</f>
        <v>0</v>
      </c>
      <c r="AR180" s="23" t="s">
        <v>321</v>
      </c>
      <c r="AT180" s="23" t="s">
        <v>169</v>
      </c>
      <c r="AU180" s="23" t="s">
        <v>84</v>
      </c>
      <c r="AY180" s="23" t="s">
        <v>166</v>
      </c>
      <c r="BE180" s="192">
        <f>IF(N180="základní",J180,0)</f>
        <v>0</v>
      </c>
      <c r="BF180" s="192">
        <f>IF(N180="snížená",J180,0)</f>
        <v>0</v>
      </c>
      <c r="BG180" s="192">
        <f>IF(N180="zákl. přenesená",J180,0)</f>
        <v>0</v>
      </c>
      <c r="BH180" s="192">
        <f>IF(N180="sníž. přenesená",J180,0)</f>
        <v>0</v>
      </c>
      <c r="BI180" s="192">
        <f>IF(N180="nulová",J180,0)</f>
        <v>0</v>
      </c>
      <c r="BJ180" s="23" t="s">
        <v>82</v>
      </c>
      <c r="BK180" s="192">
        <f>ROUND(I180*H180,2)</f>
        <v>0</v>
      </c>
      <c r="BL180" s="23" t="s">
        <v>321</v>
      </c>
      <c r="BM180" s="23" t="s">
        <v>911</v>
      </c>
    </row>
    <row r="181" spans="2:65" s="1" customFormat="1" ht="24">
      <c r="B181" s="40"/>
      <c r="D181" s="193" t="s">
        <v>174</v>
      </c>
      <c r="F181" s="194" t="s">
        <v>912</v>
      </c>
      <c r="I181" s="195"/>
      <c r="L181" s="40"/>
      <c r="M181" s="196"/>
      <c r="N181" s="41"/>
      <c r="O181" s="41"/>
      <c r="P181" s="41"/>
      <c r="Q181" s="41"/>
      <c r="R181" s="41"/>
      <c r="S181" s="41"/>
      <c r="T181" s="69"/>
      <c r="AT181" s="23" t="s">
        <v>174</v>
      </c>
      <c r="AU181" s="23" t="s">
        <v>84</v>
      </c>
    </row>
    <row r="182" spans="2:65" s="1" customFormat="1" ht="22.5" customHeight="1">
      <c r="B182" s="180"/>
      <c r="C182" s="181" t="s">
        <v>428</v>
      </c>
      <c r="D182" s="181" t="s">
        <v>169</v>
      </c>
      <c r="E182" s="182" t="s">
        <v>913</v>
      </c>
      <c r="F182" s="183" t="s">
        <v>914</v>
      </c>
      <c r="G182" s="184" t="s">
        <v>400</v>
      </c>
      <c r="H182" s="185">
        <v>2</v>
      </c>
      <c r="I182" s="186"/>
      <c r="J182" s="187">
        <f>ROUND(I182*H182,2)</f>
        <v>0</v>
      </c>
      <c r="K182" s="183" t="s">
        <v>246</v>
      </c>
      <c r="L182" s="40"/>
      <c r="M182" s="188" t="s">
        <v>5</v>
      </c>
      <c r="N182" s="189" t="s">
        <v>46</v>
      </c>
      <c r="O182" s="41"/>
      <c r="P182" s="190">
        <f>O182*H182</f>
        <v>0</v>
      </c>
      <c r="Q182" s="190">
        <v>8.4999999999999995E-4</v>
      </c>
      <c r="R182" s="190">
        <f>Q182*H182</f>
        <v>1.6999999999999999E-3</v>
      </c>
      <c r="S182" s="190">
        <v>0</v>
      </c>
      <c r="T182" s="191">
        <f>S182*H182</f>
        <v>0</v>
      </c>
      <c r="AR182" s="23" t="s">
        <v>321</v>
      </c>
      <c r="AT182" s="23" t="s">
        <v>169</v>
      </c>
      <c r="AU182" s="23" t="s">
        <v>84</v>
      </c>
      <c r="AY182" s="23" t="s">
        <v>166</v>
      </c>
      <c r="BE182" s="192">
        <f>IF(N182="základní",J182,0)</f>
        <v>0</v>
      </c>
      <c r="BF182" s="192">
        <f>IF(N182="snížená",J182,0)</f>
        <v>0</v>
      </c>
      <c r="BG182" s="192">
        <f>IF(N182="zákl. přenesená",J182,0)</f>
        <v>0</v>
      </c>
      <c r="BH182" s="192">
        <f>IF(N182="sníž. přenesená",J182,0)</f>
        <v>0</v>
      </c>
      <c r="BI182" s="192">
        <f>IF(N182="nulová",J182,0)</f>
        <v>0</v>
      </c>
      <c r="BJ182" s="23" t="s">
        <v>82</v>
      </c>
      <c r="BK182" s="192">
        <f>ROUND(I182*H182,2)</f>
        <v>0</v>
      </c>
      <c r="BL182" s="23" t="s">
        <v>321</v>
      </c>
      <c r="BM182" s="23" t="s">
        <v>915</v>
      </c>
    </row>
    <row r="183" spans="2:65" s="1" customFormat="1">
      <c r="B183" s="40"/>
      <c r="D183" s="193" t="s">
        <v>174</v>
      </c>
      <c r="F183" s="194" t="s">
        <v>916</v>
      </c>
      <c r="I183" s="195"/>
      <c r="L183" s="40"/>
      <c r="M183" s="196"/>
      <c r="N183" s="41"/>
      <c r="O183" s="41"/>
      <c r="P183" s="41"/>
      <c r="Q183" s="41"/>
      <c r="R183" s="41"/>
      <c r="S183" s="41"/>
      <c r="T183" s="69"/>
      <c r="AT183" s="23" t="s">
        <v>174</v>
      </c>
      <c r="AU183" s="23" t="s">
        <v>84</v>
      </c>
    </row>
    <row r="184" spans="2:65" s="1" customFormat="1" ht="22.5" customHeight="1">
      <c r="B184" s="180"/>
      <c r="C184" s="181" t="s">
        <v>433</v>
      </c>
      <c r="D184" s="181" t="s">
        <v>169</v>
      </c>
      <c r="E184" s="182" t="s">
        <v>917</v>
      </c>
      <c r="F184" s="183" t="s">
        <v>918</v>
      </c>
      <c r="G184" s="184" t="s">
        <v>400</v>
      </c>
      <c r="H184" s="185">
        <v>2</v>
      </c>
      <c r="I184" s="186"/>
      <c r="J184" s="187">
        <f>ROUND(I184*H184,2)</f>
        <v>0</v>
      </c>
      <c r="K184" s="183" t="s">
        <v>5</v>
      </c>
      <c r="L184" s="40"/>
      <c r="M184" s="188" t="s">
        <v>5</v>
      </c>
      <c r="N184" s="189" t="s">
        <v>46</v>
      </c>
      <c r="O184" s="41"/>
      <c r="P184" s="190">
        <f>O184*H184</f>
        <v>0</v>
      </c>
      <c r="Q184" s="190">
        <v>6.5599999999999999E-3</v>
      </c>
      <c r="R184" s="190">
        <f>Q184*H184</f>
        <v>1.312E-2</v>
      </c>
      <c r="S184" s="190">
        <v>0</v>
      </c>
      <c r="T184" s="191">
        <f>S184*H184</f>
        <v>0</v>
      </c>
      <c r="AR184" s="23" t="s">
        <v>321</v>
      </c>
      <c r="AT184" s="23" t="s">
        <v>169</v>
      </c>
      <c r="AU184" s="23" t="s">
        <v>84</v>
      </c>
      <c r="AY184" s="23" t="s">
        <v>166</v>
      </c>
      <c r="BE184" s="192">
        <f>IF(N184="základní",J184,0)</f>
        <v>0</v>
      </c>
      <c r="BF184" s="192">
        <f>IF(N184="snížená",J184,0)</f>
        <v>0</v>
      </c>
      <c r="BG184" s="192">
        <f>IF(N184="zákl. přenesená",J184,0)</f>
        <v>0</v>
      </c>
      <c r="BH184" s="192">
        <f>IF(N184="sníž. přenesená",J184,0)</f>
        <v>0</v>
      </c>
      <c r="BI184" s="192">
        <f>IF(N184="nulová",J184,0)</f>
        <v>0</v>
      </c>
      <c r="BJ184" s="23" t="s">
        <v>82</v>
      </c>
      <c r="BK184" s="192">
        <f>ROUND(I184*H184,2)</f>
        <v>0</v>
      </c>
      <c r="BL184" s="23" t="s">
        <v>321</v>
      </c>
      <c r="BM184" s="23" t="s">
        <v>919</v>
      </c>
    </row>
    <row r="185" spans="2:65" s="1" customFormat="1" ht="24">
      <c r="B185" s="40"/>
      <c r="D185" s="197" t="s">
        <v>174</v>
      </c>
      <c r="F185" s="198" t="s">
        <v>920</v>
      </c>
      <c r="I185" s="195"/>
      <c r="L185" s="40"/>
      <c r="M185" s="199"/>
      <c r="N185" s="200"/>
      <c r="O185" s="200"/>
      <c r="P185" s="200"/>
      <c r="Q185" s="200"/>
      <c r="R185" s="200"/>
      <c r="S185" s="200"/>
      <c r="T185" s="201"/>
      <c r="AT185" s="23" t="s">
        <v>174</v>
      </c>
      <c r="AU185" s="23" t="s">
        <v>84</v>
      </c>
    </row>
    <row r="186" spans="2:65" s="1" customFormat="1" ht="6.9" customHeight="1">
      <c r="B186" s="55"/>
      <c r="C186" s="56"/>
      <c r="D186" s="56"/>
      <c r="E186" s="56"/>
      <c r="F186" s="56"/>
      <c r="G186" s="56"/>
      <c r="H186" s="56"/>
      <c r="I186" s="133"/>
      <c r="J186" s="56"/>
      <c r="K186" s="56"/>
      <c r="L186" s="40"/>
    </row>
  </sheetData>
  <autoFilter ref="C87:K185"/>
  <mergeCells count="12">
    <mergeCell ref="E78:H78"/>
    <mergeCell ref="E80:H80"/>
    <mergeCell ref="E7:H7"/>
    <mergeCell ref="E9:H9"/>
    <mergeCell ref="E11:H11"/>
    <mergeCell ref="E26:H26"/>
    <mergeCell ref="E47:H47"/>
    <mergeCell ref="G1:H1"/>
    <mergeCell ref="L2:V2"/>
    <mergeCell ref="E49:H49"/>
    <mergeCell ref="E51:H51"/>
    <mergeCell ref="E76:H76"/>
  </mergeCells>
  <hyperlinks>
    <hyperlink ref="F1:G1" location="C2" display="1) Krycí list soupisu"/>
    <hyperlink ref="G1:H1" location="C58" display="2) Rekapitulace"/>
    <hyperlink ref="J1" location="C87" display="3) Soupis prací"/>
    <hyperlink ref="L1:V1" location="'Rekapitulace stavby'!C2" display="Rekapitulace stavby"/>
  </hyperlinks>
  <pageMargins left="0.58333330000000005" right="0.58333330000000005" top="0.58333330000000005" bottom="0.58333330000000005" header="0" footer="0"/>
  <pageSetup paperSize="9" fitToHeight="100" orientation="landscape" blackAndWhite="1" r:id="rId1"/>
  <headerFooter>
    <oddFooter>&amp;CStrana &amp;P z &amp;N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204"/>
  <sheetViews>
    <sheetView showGridLines="0" workbookViewId="0">
      <pane ySplit="1" topLeftCell="A2" activePane="bottomLeft" state="frozen"/>
      <selection pane="bottomLeft"/>
    </sheetView>
  </sheetViews>
  <sheetFormatPr defaultRowHeight="12"/>
  <cols>
    <col min="1" max="1" width="8.28515625" customWidth="1"/>
    <col min="2" max="2" width="1.7109375" customWidth="1"/>
    <col min="3" max="3" width="4.140625" customWidth="1"/>
    <col min="4" max="4" width="4.28515625" customWidth="1"/>
    <col min="5" max="5" width="17.140625" customWidth="1"/>
    <col min="6" max="6" width="75" customWidth="1"/>
    <col min="7" max="7" width="8.7109375" customWidth="1"/>
    <col min="8" max="8" width="11.140625" customWidth="1"/>
    <col min="9" max="9" width="12.7109375" style="105" customWidth="1"/>
    <col min="10" max="10" width="23.42578125" customWidth="1"/>
    <col min="11" max="11" width="15.42578125" customWidth="1"/>
    <col min="13" max="18" width="9.28515625" hidden="1"/>
    <col min="19" max="19" width="8.140625" hidden="1" customWidth="1"/>
    <col min="20" max="20" width="29.7109375" hidden="1" customWidth="1"/>
    <col min="21" max="21" width="16.28515625" hidden="1" customWidth="1"/>
    <col min="22" max="22" width="12.28515625" customWidth="1"/>
    <col min="23" max="23" width="16.28515625" customWidth="1"/>
    <col min="24" max="24" width="12.28515625" customWidth="1"/>
    <col min="25" max="25" width="15" customWidth="1"/>
    <col min="26" max="26" width="11" customWidth="1"/>
    <col min="27" max="27" width="15" customWidth="1"/>
    <col min="28" max="28" width="16.28515625" customWidth="1"/>
    <col min="29" max="29" width="11" customWidth="1"/>
    <col min="30" max="30" width="15" customWidth="1"/>
    <col min="31" max="31" width="16.28515625" customWidth="1"/>
    <col min="44" max="65" width="9.28515625" hidden="1"/>
  </cols>
  <sheetData>
    <row r="1" spans="1:70" ht="21.75" customHeight="1">
      <c r="A1" s="20"/>
      <c r="B1" s="106"/>
      <c r="C1" s="106"/>
      <c r="D1" s="107" t="s">
        <v>1</v>
      </c>
      <c r="E1" s="106"/>
      <c r="F1" s="108" t="s">
        <v>132</v>
      </c>
      <c r="G1" s="353" t="s">
        <v>133</v>
      </c>
      <c r="H1" s="353"/>
      <c r="I1" s="109"/>
      <c r="J1" s="108" t="s">
        <v>134</v>
      </c>
      <c r="K1" s="107" t="s">
        <v>135</v>
      </c>
      <c r="L1" s="108" t="s">
        <v>136</v>
      </c>
      <c r="M1" s="108"/>
      <c r="N1" s="108"/>
      <c r="O1" s="108"/>
      <c r="P1" s="108"/>
      <c r="Q1" s="108"/>
      <c r="R1" s="108"/>
      <c r="S1" s="108"/>
      <c r="T1" s="108"/>
      <c r="U1" s="19"/>
      <c r="V1" s="19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  <c r="AR1" s="20"/>
      <c r="AS1" s="20"/>
      <c r="AT1" s="20"/>
      <c r="AU1" s="20"/>
      <c r="AV1" s="20"/>
      <c r="AW1" s="20"/>
      <c r="AX1" s="20"/>
      <c r="AY1" s="20"/>
      <c r="AZ1" s="20"/>
      <c r="BA1" s="20"/>
      <c r="BB1" s="20"/>
      <c r="BC1" s="20"/>
      <c r="BD1" s="20"/>
      <c r="BE1" s="20"/>
      <c r="BF1" s="20"/>
      <c r="BG1" s="20"/>
      <c r="BH1" s="20"/>
      <c r="BI1" s="20"/>
      <c r="BJ1" s="20"/>
      <c r="BK1" s="20"/>
      <c r="BL1" s="20"/>
      <c r="BM1" s="20"/>
      <c r="BN1" s="20"/>
      <c r="BO1" s="20"/>
      <c r="BP1" s="20"/>
      <c r="BQ1" s="20"/>
      <c r="BR1" s="20"/>
    </row>
    <row r="2" spans="1:70" ht="36.9" customHeight="1">
      <c r="L2" s="314" t="s">
        <v>8</v>
      </c>
      <c r="M2" s="315"/>
      <c r="N2" s="315"/>
      <c r="O2" s="315"/>
      <c r="P2" s="315"/>
      <c r="Q2" s="315"/>
      <c r="R2" s="315"/>
      <c r="S2" s="315"/>
      <c r="T2" s="315"/>
      <c r="U2" s="315"/>
      <c r="V2" s="315"/>
      <c r="AT2" s="23" t="s">
        <v>116</v>
      </c>
    </row>
    <row r="3" spans="1:70" ht="6.9" customHeight="1">
      <c r="B3" s="24"/>
      <c r="C3" s="25"/>
      <c r="D3" s="25"/>
      <c r="E3" s="25"/>
      <c r="F3" s="25"/>
      <c r="G3" s="25"/>
      <c r="H3" s="25"/>
      <c r="I3" s="110"/>
      <c r="J3" s="25"/>
      <c r="K3" s="26"/>
      <c r="AT3" s="23" t="s">
        <v>84</v>
      </c>
    </row>
    <row r="4" spans="1:70" ht="36.9" customHeight="1">
      <c r="B4" s="27"/>
      <c r="C4" s="28"/>
      <c r="D4" s="29" t="s">
        <v>137</v>
      </c>
      <c r="E4" s="28"/>
      <c r="F4" s="28"/>
      <c r="G4" s="28"/>
      <c r="H4" s="28"/>
      <c r="I4" s="111"/>
      <c r="J4" s="28"/>
      <c r="K4" s="30"/>
      <c r="M4" s="31" t="s">
        <v>13</v>
      </c>
      <c r="AT4" s="23" t="s">
        <v>6</v>
      </c>
    </row>
    <row r="5" spans="1:70" ht="6.9" customHeight="1">
      <c r="B5" s="27"/>
      <c r="C5" s="28"/>
      <c r="D5" s="28"/>
      <c r="E5" s="28"/>
      <c r="F5" s="28"/>
      <c r="G5" s="28"/>
      <c r="H5" s="28"/>
      <c r="I5" s="111"/>
      <c r="J5" s="28"/>
      <c r="K5" s="30"/>
    </row>
    <row r="6" spans="1:70" ht="13.2">
      <c r="B6" s="27"/>
      <c r="C6" s="28"/>
      <c r="D6" s="36" t="s">
        <v>19</v>
      </c>
      <c r="E6" s="28"/>
      <c r="F6" s="28"/>
      <c r="G6" s="28"/>
      <c r="H6" s="28"/>
      <c r="I6" s="111"/>
      <c r="J6" s="28"/>
      <c r="K6" s="30"/>
    </row>
    <row r="7" spans="1:70" ht="22.5" customHeight="1">
      <c r="B7" s="27"/>
      <c r="C7" s="28"/>
      <c r="D7" s="28"/>
      <c r="E7" s="354" t="str">
        <f>'Rekapitulace stavby'!K6</f>
        <v>Nová škola pro Psáry a Dolní Jirčany - I.část</v>
      </c>
      <c r="F7" s="360"/>
      <c r="G7" s="360"/>
      <c r="H7" s="360"/>
      <c r="I7" s="111"/>
      <c r="J7" s="28"/>
      <c r="K7" s="30"/>
    </row>
    <row r="8" spans="1:70" ht="13.2">
      <c r="B8" s="27"/>
      <c r="C8" s="28"/>
      <c r="D8" s="36" t="s">
        <v>138</v>
      </c>
      <c r="E8" s="28"/>
      <c r="F8" s="28"/>
      <c r="G8" s="28"/>
      <c r="H8" s="28"/>
      <c r="I8" s="111"/>
      <c r="J8" s="28"/>
      <c r="K8" s="30"/>
    </row>
    <row r="9" spans="1:70" s="1" customFormat="1" ht="22.5" customHeight="1">
      <c r="B9" s="40"/>
      <c r="C9" s="41"/>
      <c r="D9" s="41"/>
      <c r="E9" s="354" t="s">
        <v>921</v>
      </c>
      <c r="F9" s="355"/>
      <c r="G9" s="355"/>
      <c r="H9" s="355"/>
      <c r="I9" s="112"/>
      <c r="J9" s="41"/>
      <c r="K9" s="44"/>
    </row>
    <row r="10" spans="1:70" s="1" customFormat="1" ht="13.2">
      <c r="B10" s="40"/>
      <c r="C10" s="41"/>
      <c r="D10" s="36" t="s">
        <v>140</v>
      </c>
      <c r="E10" s="41"/>
      <c r="F10" s="41"/>
      <c r="G10" s="41"/>
      <c r="H10" s="41"/>
      <c r="I10" s="112"/>
      <c r="J10" s="41"/>
      <c r="K10" s="44"/>
    </row>
    <row r="11" spans="1:70" s="1" customFormat="1" ht="36.9" customHeight="1">
      <c r="B11" s="40"/>
      <c r="C11" s="41"/>
      <c r="D11" s="41"/>
      <c r="E11" s="356" t="s">
        <v>922</v>
      </c>
      <c r="F11" s="355"/>
      <c r="G11" s="355"/>
      <c r="H11" s="355"/>
      <c r="I11" s="112"/>
      <c r="J11" s="41"/>
      <c r="K11" s="44"/>
    </row>
    <row r="12" spans="1:70" s="1" customFormat="1">
      <c r="B12" s="40"/>
      <c r="C12" s="41"/>
      <c r="D12" s="41"/>
      <c r="E12" s="41"/>
      <c r="F12" s="41"/>
      <c r="G12" s="41"/>
      <c r="H12" s="41"/>
      <c r="I12" s="112"/>
      <c r="J12" s="41"/>
      <c r="K12" s="44"/>
    </row>
    <row r="13" spans="1:70" s="1" customFormat="1" ht="14.4" customHeight="1">
      <c r="B13" s="40"/>
      <c r="C13" s="41"/>
      <c r="D13" s="36" t="s">
        <v>21</v>
      </c>
      <c r="E13" s="41"/>
      <c r="F13" s="34" t="s">
        <v>117</v>
      </c>
      <c r="G13" s="41"/>
      <c r="H13" s="41"/>
      <c r="I13" s="113" t="s">
        <v>22</v>
      </c>
      <c r="J13" s="34" t="s">
        <v>5</v>
      </c>
      <c r="K13" s="44"/>
    </row>
    <row r="14" spans="1:70" s="1" customFormat="1" ht="14.4" customHeight="1">
      <c r="B14" s="40"/>
      <c r="C14" s="41"/>
      <c r="D14" s="36" t="s">
        <v>23</v>
      </c>
      <c r="E14" s="41"/>
      <c r="F14" s="34" t="s">
        <v>24</v>
      </c>
      <c r="G14" s="41"/>
      <c r="H14" s="41"/>
      <c r="I14" s="113" t="s">
        <v>25</v>
      </c>
      <c r="J14" s="114" t="str">
        <f>'Rekapitulace stavby'!AN8</f>
        <v>6.3.2017</v>
      </c>
      <c r="K14" s="44"/>
    </row>
    <row r="15" spans="1:70" s="1" customFormat="1" ht="10.95" customHeight="1">
      <c r="B15" s="40"/>
      <c r="C15" s="41"/>
      <c r="D15" s="41"/>
      <c r="E15" s="41"/>
      <c r="F15" s="41"/>
      <c r="G15" s="41"/>
      <c r="H15" s="41"/>
      <c r="I15" s="112"/>
      <c r="J15" s="41"/>
      <c r="K15" s="44"/>
    </row>
    <row r="16" spans="1:70" s="1" customFormat="1" ht="14.4" customHeight="1">
      <c r="B16" s="40"/>
      <c r="C16" s="41"/>
      <c r="D16" s="36" t="s">
        <v>27</v>
      </c>
      <c r="E16" s="41"/>
      <c r="F16" s="41"/>
      <c r="G16" s="41"/>
      <c r="H16" s="41"/>
      <c r="I16" s="113" t="s">
        <v>28</v>
      </c>
      <c r="J16" s="34" t="s">
        <v>29</v>
      </c>
      <c r="K16" s="44"/>
    </row>
    <row r="17" spans="2:11" s="1" customFormat="1" ht="18" customHeight="1">
      <c r="B17" s="40"/>
      <c r="C17" s="41"/>
      <c r="D17" s="41"/>
      <c r="E17" s="34" t="s">
        <v>30</v>
      </c>
      <c r="F17" s="41"/>
      <c r="G17" s="41"/>
      <c r="H17" s="41"/>
      <c r="I17" s="113" t="s">
        <v>31</v>
      </c>
      <c r="J17" s="34" t="s">
        <v>5</v>
      </c>
      <c r="K17" s="44"/>
    </row>
    <row r="18" spans="2:11" s="1" customFormat="1" ht="6.9" customHeight="1">
      <c r="B18" s="40"/>
      <c r="C18" s="41"/>
      <c r="D18" s="41"/>
      <c r="E18" s="41"/>
      <c r="F18" s="41"/>
      <c r="G18" s="41"/>
      <c r="H18" s="41"/>
      <c r="I18" s="112"/>
      <c r="J18" s="41"/>
      <c r="K18" s="44"/>
    </row>
    <row r="19" spans="2:11" s="1" customFormat="1" ht="14.4" customHeight="1">
      <c r="B19" s="40"/>
      <c r="C19" s="41"/>
      <c r="D19" s="36" t="s">
        <v>32</v>
      </c>
      <c r="E19" s="41"/>
      <c r="F19" s="41"/>
      <c r="G19" s="41"/>
      <c r="H19" s="41"/>
      <c r="I19" s="113" t="s">
        <v>28</v>
      </c>
      <c r="J19" s="34" t="str">
        <f>IF('Rekapitulace stavby'!AN13="Vyplň údaj","",IF('Rekapitulace stavby'!AN13="","",'Rekapitulace stavby'!AN13))</f>
        <v/>
      </c>
      <c r="K19" s="44"/>
    </row>
    <row r="20" spans="2:11" s="1" customFormat="1" ht="18" customHeight="1">
      <c r="B20" s="40"/>
      <c r="C20" s="41"/>
      <c r="D20" s="41"/>
      <c r="E20" s="34" t="str">
        <f>IF('Rekapitulace stavby'!E14="Vyplň údaj","",IF('Rekapitulace stavby'!E14="","",'Rekapitulace stavby'!E14))</f>
        <v/>
      </c>
      <c r="F20" s="41"/>
      <c r="G20" s="41"/>
      <c r="H20" s="41"/>
      <c r="I20" s="113" t="s">
        <v>31</v>
      </c>
      <c r="J20" s="34" t="str">
        <f>IF('Rekapitulace stavby'!AN14="Vyplň údaj","",IF('Rekapitulace stavby'!AN14="","",'Rekapitulace stavby'!AN14))</f>
        <v/>
      </c>
      <c r="K20" s="44"/>
    </row>
    <row r="21" spans="2:11" s="1" customFormat="1" ht="6.9" customHeight="1">
      <c r="B21" s="40"/>
      <c r="C21" s="41"/>
      <c r="D21" s="41"/>
      <c r="E21" s="41"/>
      <c r="F21" s="41"/>
      <c r="G21" s="41"/>
      <c r="H21" s="41"/>
      <c r="I21" s="112"/>
      <c r="J21" s="41"/>
      <c r="K21" s="44"/>
    </row>
    <row r="22" spans="2:11" s="1" customFormat="1" ht="14.4" customHeight="1">
      <c r="B22" s="40"/>
      <c r="C22" s="41"/>
      <c r="D22" s="36" t="s">
        <v>34</v>
      </c>
      <c r="E22" s="41"/>
      <c r="F22" s="41"/>
      <c r="G22" s="41"/>
      <c r="H22" s="41"/>
      <c r="I22" s="113" t="s">
        <v>28</v>
      </c>
      <c r="J22" s="34" t="s">
        <v>35</v>
      </c>
      <c r="K22" s="44"/>
    </row>
    <row r="23" spans="2:11" s="1" customFormat="1" ht="18" customHeight="1">
      <c r="B23" s="40"/>
      <c r="C23" s="41"/>
      <c r="D23" s="41"/>
      <c r="E23" s="34" t="s">
        <v>36</v>
      </c>
      <c r="F23" s="41"/>
      <c r="G23" s="41"/>
      <c r="H23" s="41"/>
      <c r="I23" s="113" t="s">
        <v>31</v>
      </c>
      <c r="J23" s="34" t="s">
        <v>37</v>
      </c>
      <c r="K23" s="44"/>
    </row>
    <row r="24" spans="2:11" s="1" customFormat="1" ht="6.9" customHeight="1">
      <c r="B24" s="40"/>
      <c r="C24" s="41"/>
      <c r="D24" s="41"/>
      <c r="E24" s="41"/>
      <c r="F24" s="41"/>
      <c r="G24" s="41"/>
      <c r="H24" s="41"/>
      <c r="I24" s="112"/>
      <c r="J24" s="41"/>
      <c r="K24" s="44"/>
    </row>
    <row r="25" spans="2:11" s="1" customFormat="1" ht="14.4" customHeight="1">
      <c r="B25" s="40"/>
      <c r="C25" s="41"/>
      <c r="D25" s="36" t="s">
        <v>39</v>
      </c>
      <c r="E25" s="41"/>
      <c r="F25" s="41"/>
      <c r="G25" s="41"/>
      <c r="H25" s="41"/>
      <c r="I25" s="112"/>
      <c r="J25" s="41"/>
      <c r="K25" s="44"/>
    </row>
    <row r="26" spans="2:11" s="7" customFormat="1" ht="291" customHeight="1">
      <c r="B26" s="115"/>
      <c r="C26" s="116"/>
      <c r="D26" s="116"/>
      <c r="E26" s="349" t="s">
        <v>923</v>
      </c>
      <c r="F26" s="349"/>
      <c r="G26" s="349"/>
      <c r="H26" s="349"/>
      <c r="I26" s="117"/>
      <c r="J26" s="116"/>
      <c r="K26" s="118"/>
    </row>
    <row r="27" spans="2:11" s="1" customFormat="1" ht="6.9" customHeight="1">
      <c r="B27" s="40"/>
      <c r="C27" s="41"/>
      <c r="D27" s="41"/>
      <c r="E27" s="41"/>
      <c r="F27" s="41"/>
      <c r="G27" s="41"/>
      <c r="H27" s="41"/>
      <c r="I27" s="112"/>
      <c r="J27" s="41"/>
      <c r="K27" s="44"/>
    </row>
    <row r="28" spans="2:11" s="1" customFormat="1" ht="6.9" customHeight="1">
      <c r="B28" s="40"/>
      <c r="C28" s="41"/>
      <c r="D28" s="67"/>
      <c r="E28" s="67"/>
      <c r="F28" s="67"/>
      <c r="G28" s="67"/>
      <c r="H28" s="67"/>
      <c r="I28" s="119"/>
      <c r="J28" s="67"/>
      <c r="K28" s="120"/>
    </row>
    <row r="29" spans="2:11" s="1" customFormat="1" ht="25.35" customHeight="1">
      <c r="B29" s="40"/>
      <c r="C29" s="41"/>
      <c r="D29" s="121" t="s">
        <v>41</v>
      </c>
      <c r="E29" s="41"/>
      <c r="F29" s="41"/>
      <c r="G29" s="41"/>
      <c r="H29" s="41"/>
      <c r="I29" s="112"/>
      <c r="J29" s="122">
        <f>ROUND(J87,2)</f>
        <v>0</v>
      </c>
      <c r="K29" s="44"/>
    </row>
    <row r="30" spans="2:11" s="1" customFormat="1" ht="6.9" customHeight="1">
      <c r="B30" s="40"/>
      <c r="C30" s="41"/>
      <c r="D30" s="67"/>
      <c r="E30" s="67"/>
      <c r="F30" s="67"/>
      <c r="G30" s="67"/>
      <c r="H30" s="67"/>
      <c r="I30" s="119"/>
      <c r="J30" s="67"/>
      <c r="K30" s="120"/>
    </row>
    <row r="31" spans="2:11" s="1" customFormat="1" ht="14.4" customHeight="1">
      <c r="B31" s="40"/>
      <c r="C31" s="41"/>
      <c r="D31" s="41"/>
      <c r="E31" s="41"/>
      <c r="F31" s="45" t="s">
        <v>43</v>
      </c>
      <c r="G31" s="41"/>
      <c r="H31" s="41"/>
      <c r="I31" s="123" t="s">
        <v>42</v>
      </c>
      <c r="J31" s="45" t="s">
        <v>44</v>
      </c>
      <c r="K31" s="44"/>
    </row>
    <row r="32" spans="2:11" s="1" customFormat="1" ht="14.4" customHeight="1">
      <c r="B32" s="40"/>
      <c r="C32" s="41"/>
      <c r="D32" s="48" t="s">
        <v>45</v>
      </c>
      <c r="E32" s="48" t="s">
        <v>46</v>
      </c>
      <c r="F32" s="124">
        <f>ROUND(SUM(BE87:BE203), 2)</f>
        <v>0</v>
      </c>
      <c r="G32" s="41"/>
      <c r="H32" s="41"/>
      <c r="I32" s="125">
        <v>0.21</v>
      </c>
      <c r="J32" s="124">
        <f>ROUND(ROUND((SUM(BE87:BE203)), 2)*I32, 2)</f>
        <v>0</v>
      </c>
      <c r="K32" s="44"/>
    </row>
    <row r="33" spans="2:11" s="1" customFormat="1" ht="14.4" customHeight="1">
      <c r="B33" s="40"/>
      <c r="C33" s="41"/>
      <c r="D33" s="41"/>
      <c r="E33" s="48" t="s">
        <v>47</v>
      </c>
      <c r="F33" s="124">
        <f>ROUND(SUM(BF87:BF203), 2)</f>
        <v>0</v>
      </c>
      <c r="G33" s="41"/>
      <c r="H33" s="41"/>
      <c r="I33" s="125">
        <v>0.15</v>
      </c>
      <c r="J33" s="124">
        <f>ROUND(ROUND((SUM(BF87:BF203)), 2)*I33, 2)</f>
        <v>0</v>
      </c>
      <c r="K33" s="44"/>
    </row>
    <row r="34" spans="2:11" s="1" customFormat="1" ht="14.4" hidden="1" customHeight="1">
      <c r="B34" s="40"/>
      <c r="C34" s="41"/>
      <c r="D34" s="41"/>
      <c r="E34" s="48" t="s">
        <v>48</v>
      </c>
      <c r="F34" s="124">
        <f>ROUND(SUM(BG87:BG203), 2)</f>
        <v>0</v>
      </c>
      <c r="G34" s="41"/>
      <c r="H34" s="41"/>
      <c r="I34" s="125">
        <v>0.21</v>
      </c>
      <c r="J34" s="124">
        <v>0</v>
      </c>
      <c r="K34" s="44"/>
    </row>
    <row r="35" spans="2:11" s="1" customFormat="1" ht="14.4" hidden="1" customHeight="1">
      <c r="B35" s="40"/>
      <c r="C35" s="41"/>
      <c r="D35" s="41"/>
      <c r="E35" s="48" t="s">
        <v>49</v>
      </c>
      <c r="F35" s="124">
        <f>ROUND(SUM(BH87:BH203), 2)</f>
        <v>0</v>
      </c>
      <c r="G35" s="41"/>
      <c r="H35" s="41"/>
      <c r="I35" s="125">
        <v>0.15</v>
      </c>
      <c r="J35" s="124">
        <v>0</v>
      </c>
      <c r="K35" s="44"/>
    </row>
    <row r="36" spans="2:11" s="1" customFormat="1" ht="14.4" hidden="1" customHeight="1">
      <c r="B36" s="40"/>
      <c r="C36" s="41"/>
      <c r="D36" s="41"/>
      <c r="E36" s="48" t="s">
        <v>50</v>
      </c>
      <c r="F36" s="124">
        <f>ROUND(SUM(BI87:BI203), 2)</f>
        <v>0</v>
      </c>
      <c r="G36" s="41"/>
      <c r="H36" s="41"/>
      <c r="I36" s="125">
        <v>0</v>
      </c>
      <c r="J36" s="124">
        <v>0</v>
      </c>
      <c r="K36" s="44"/>
    </row>
    <row r="37" spans="2:11" s="1" customFormat="1" ht="6.9" customHeight="1">
      <c r="B37" s="40"/>
      <c r="C37" s="41"/>
      <c r="D37" s="41"/>
      <c r="E37" s="41"/>
      <c r="F37" s="41"/>
      <c r="G37" s="41"/>
      <c r="H37" s="41"/>
      <c r="I37" s="112"/>
      <c r="J37" s="41"/>
      <c r="K37" s="44"/>
    </row>
    <row r="38" spans="2:11" s="1" customFormat="1" ht="25.35" customHeight="1">
      <c r="B38" s="40"/>
      <c r="C38" s="126"/>
      <c r="D38" s="127" t="s">
        <v>51</v>
      </c>
      <c r="E38" s="70"/>
      <c r="F38" s="70"/>
      <c r="G38" s="128" t="s">
        <v>52</v>
      </c>
      <c r="H38" s="129" t="s">
        <v>53</v>
      </c>
      <c r="I38" s="130"/>
      <c r="J38" s="131">
        <f>SUM(J29:J36)</f>
        <v>0</v>
      </c>
      <c r="K38" s="132"/>
    </row>
    <row r="39" spans="2:11" s="1" customFormat="1" ht="14.4" customHeight="1">
      <c r="B39" s="55"/>
      <c r="C39" s="56"/>
      <c r="D39" s="56"/>
      <c r="E39" s="56"/>
      <c r="F39" s="56"/>
      <c r="G39" s="56"/>
      <c r="H39" s="56"/>
      <c r="I39" s="133"/>
      <c r="J39" s="56"/>
      <c r="K39" s="57"/>
    </row>
    <row r="43" spans="2:11" s="1" customFormat="1" ht="6.9" customHeight="1">
      <c r="B43" s="58"/>
      <c r="C43" s="59"/>
      <c r="D43" s="59"/>
      <c r="E43" s="59"/>
      <c r="F43" s="59"/>
      <c r="G43" s="59"/>
      <c r="H43" s="59"/>
      <c r="I43" s="134"/>
      <c r="J43" s="59"/>
      <c r="K43" s="135"/>
    </row>
    <row r="44" spans="2:11" s="1" customFormat="1" ht="36.9" customHeight="1">
      <c r="B44" s="40"/>
      <c r="C44" s="29" t="s">
        <v>142</v>
      </c>
      <c r="D44" s="41"/>
      <c r="E44" s="41"/>
      <c r="F44" s="41"/>
      <c r="G44" s="41"/>
      <c r="H44" s="41"/>
      <c r="I44" s="112"/>
      <c r="J44" s="41"/>
      <c r="K44" s="44"/>
    </row>
    <row r="45" spans="2:11" s="1" customFormat="1" ht="6.9" customHeight="1">
      <c r="B45" s="40"/>
      <c r="C45" s="41"/>
      <c r="D45" s="41"/>
      <c r="E45" s="41"/>
      <c r="F45" s="41"/>
      <c r="G45" s="41"/>
      <c r="H45" s="41"/>
      <c r="I45" s="112"/>
      <c r="J45" s="41"/>
      <c r="K45" s="44"/>
    </row>
    <row r="46" spans="2:11" s="1" customFormat="1" ht="14.4" customHeight="1">
      <c r="B46" s="40"/>
      <c r="C46" s="36" t="s">
        <v>19</v>
      </c>
      <c r="D46" s="41"/>
      <c r="E46" s="41"/>
      <c r="F46" s="41"/>
      <c r="G46" s="41"/>
      <c r="H46" s="41"/>
      <c r="I46" s="112"/>
      <c r="J46" s="41"/>
      <c r="K46" s="44"/>
    </row>
    <row r="47" spans="2:11" s="1" customFormat="1" ht="22.5" customHeight="1">
      <c r="B47" s="40"/>
      <c r="C47" s="41"/>
      <c r="D47" s="41"/>
      <c r="E47" s="354" t="str">
        <f>E7</f>
        <v>Nová škola pro Psáry a Dolní Jirčany - I.část</v>
      </c>
      <c r="F47" s="360"/>
      <c r="G47" s="360"/>
      <c r="H47" s="360"/>
      <c r="I47" s="112"/>
      <c r="J47" s="41"/>
      <c r="K47" s="44"/>
    </row>
    <row r="48" spans="2:11" ht="13.2">
      <c r="B48" s="27"/>
      <c r="C48" s="36" t="s">
        <v>138</v>
      </c>
      <c r="D48" s="28"/>
      <c r="E48" s="28"/>
      <c r="F48" s="28"/>
      <c r="G48" s="28"/>
      <c r="H48" s="28"/>
      <c r="I48" s="111"/>
      <c r="J48" s="28"/>
      <c r="K48" s="30"/>
    </row>
    <row r="49" spans="2:47" s="1" customFormat="1" ht="22.5" customHeight="1">
      <c r="B49" s="40"/>
      <c r="C49" s="41"/>
      <c r="D49" s="41"/>
      <c r="E49" s="354" t="s">
        <v>921</v>
      </c>
      <c r="F49" s="355"/>
      <c r="G49" s="355"/>
      <c r="H49" s="355"/>
      <c r="I49" s="112"/>
      <c r="J49" s="41"/>
      <c r="K49" s="44"/>
    </row>
    <row r="50" spans="2:47" s="1" customFormat="1" ht="14.4" customHeight="1">
      <c r="B50" s="40"/>
      <c r="C50" s="36" t="s">
        <v>140</v>
      </c>
      <c r="D50" s="41"/>
      <c r="E50" s="41"/>
      <c r="F50" s="41"/>
      <c r="G50" s="41"/>
      <c r="H50" s="41"/>
      <c r="I50" s="112"/>
      <c r="J50" s="41"/>
      <c r="K50" s="44"/>
    </row>
    <row r="51" spans="2:47" s="1" customFormat="1" ht="23.25" customHeight="1">
      <c r="B51" s="40"/>
      <c r="C51" s="41"/>
      <c r="D51" s="41"/>
      <c r="E51" s="356" t="str">
        <f>E11</f>
        <v>IO 05-01a - Venkovní kanalizace splašková - I. část</v>
      </c>
      <c r="F51" s="355"/>
      <c r="G51" s="355"/>
      <c r="H51" s="355"/>
      <c r="I51" s="112"/>
      <c r="J51" s="41"/>
      <c r="K51" s="44"/>
    </row>
    <row r="52" spans="2:47" s="1" customFormat="1" ht="6.9" customHeight="1">
      <c r="B52" s="40"/>
      <c r="C52" s="41"/>
      <c r="D52" s="41"/>
      <c r="E52" s="41"/>
      <c r="F52" s="41"/>
      <c r="G52" s="41"/>
      <c r="H52" s="41"/>
      <c r="I52" s="112"/>
      <c r="J52" s="41"/>
      <c r="K52" s="44"/>
    </row>
    <row r="53" spans="2:47" s="1" customFormat="1" ht="18" customHeight="1">
      <c r="B53" s="40"/>
      <c r="C53" s="36" t="s">
        <v>23</v>
      </c>
      <c r="D53" s="41"/>
      <c r="E53" s="41"/>
      <c r="F53" s="34" t="str">
        <f>F14</f>
        <v>Obec Psáry, ul. Pražská</v>
      </c>
      <c r="G53" s="41"/>
      <c r="H53" s="41"/>
      <c r="I53" s="113" t="s">
        <v>25</v>
      </c>
      <c r="J53" s="114" t="str">
        <f>IF(J14="","",J14)</f>
        <v>6.3.2017</v>
      </c>
      <c r="K53" s="44"/>
    </row>
    <row r="54" spans="2:47" s="1" customFormat="1" ht="6.9" customHeight="1">
      <c r="B54" s="40"/>
      <c r="C54" s="41"/>
      <c r="D54" s="41"/>
      <c r="E54" s="41"/>
      <c r="F54" s="41"/>
      <c r="G54" s="41"/>
      <c r="H54" s="41"/>
      <c r="I54" s="112"/>
      <c r="J54" s="41"/>
      <c r="K54" s="44"/>
    </row>
    <row r="55" spans="2:47" s="1" customFormat="1" ht="13.2">
      <c r="B55" s="40"/>
      <c r="C55" s="36" t="s">
        <v>27</v>
      </c>
      <c r="D55" s="41"/>
      <c r="E55" s="41"/>
      <c r="F55" s="34" t="str">
        <f>E17</f>
        <v>Obec Psáry</v>
      </c>
      <c r="G55" s="41"/>
      <c r="H55" s="41"/>
      <c r="I55" s="113" t="s">
        <v>34</v>
      </c>
      <c r="J55" s="34" t="str">
        <f>E23</f>
        <v>PROJEKT CENTRUM NOVA s.r.o.</v>
      </c>
      <c r="K55" s="44"/>
    </row>
    <row r="56" spans="2:47" s="1" customFormat="1" ht="14.4" customHeight="1">
      <c r="B56" s="40"/>
      <c r="C56" s="36" t="s">
        <v>32</v>
      </c>
      <c r="D56" s="41"/>
      <c r="E56" s="41"/>
      <c r="F56" s="34" t="str">
        <f>IF(E20="","",E20)</f>
        <v/>
      </c>
      <c r="G56" s="41"/>
      <c r="H56" s="41"/>
      <c r="I56" s="112"/>
      <c r="J56" s="41"/>
      <c r="K56" s="44"/>
    </row>
    <row r="57" spans="2:47" s="1" customFormat="1" ht="10.35" customHeight="1">
      <c r="B57" s="40"/>
      <c r="C57" s="41"/>
      <c r="D57" s="41"/>
      <c r="E57" s="41"/>
      <c r="F57" s="41"/>
      <c r="G57" s="41"/>
      <c r="H57" s="41"/>
      <c r="I57" s="112"/>
      <c r="J57" s="41"/>
      <c r="K57" s="44"/>
    </row>
    <row r="58" spans="2:47" s="1" customFormat="1" ht="29.25" customHeight="1">
      <c r="B58" s="40"/>
      <c r="C58" s="136" t="s">
        <v>143</v>
      </c>
      <c r="D58" s="126"/>
      <c r="E58" s="126"/>
      <c r="F58" s="126"/>
      <c r="G58" s="126"/>
      <c r="H58" s="126"/>
      <c r="I58" s="137"/>
      <c r="J58" s="138" t="s">
        <v>144</v>
      </c>
      <c r="K58" s="139"/>
    </row>
    <row r="59" spans="2:47" s="1" customFormat="1" ht="10.35" customHeight="1">
      <c r="B59" s="40"/>
      <c r="C59" s="41"/>
      <c r="D59" s="41"/>
      <c r="E59" s="41"/>
      <c r="F59" s="41"/>
      <c r="G59" s="41"/>
      <c r="H59" s="41"/>
      <c r="I59" s="112"/>
      <c r="J59" s="41"/>
      <c r="K59" s="44"/>
    </row>
    <row r="60" spans="2:47" s="1" customFormat="1" ht="29.25" customHeight="1">
      <c r="B60" s="40"/>
      <c r="C60" s="140" t="s">
        <v>145</v>
      </c>
      <c r="D60" s="41"/>
      <c r="E60" s="41"/>
      <c r="F60" s="41"/>
      <c r="G60" s="41"/>
      <c r="H60" s="41"/>
      <c r="I60" s="112"/>
      <c r="J60" s="122">
        <f>J87</f>
        <v>0</v>
      </c>
      <c r="K60" s="44"/>
      <c r="AU60" s="23" t="s">
        <v>146</v>
      </c>
    </row>
    <row r="61" spans="2:47" s="8" customFormat="1" ht="24.9" customHeight="1">
      <c r="B61" s="141"/>
      <c r="C61" s="142"/>
      <c r="D61" s="143" t="s">
        <v>233</v>
      </c>
      <c r="E61" s="144"/>
      <c r="F61" s="144"/>
      <c r="G61" s="144"/>
      <c r="H61" s="144"/>
      <c r="I61" s="145"/>
      <c r="J61" s="146">
        <f>J88</f>
        <v>0</v>
      </c>
      <c r="K61" s="147"/>
    </row>
    <row r="62" spans="2:47" s="9" customFormat="1" ht="19.95" customHeight="1">
      <c r="B62" s="148"/>
      <c r="C62" s="149"/>
      <c r="D62" s="150" t="s">
        <v>234</v>
      </c>
      <c r="E62" s="151"/>
      <c r="F62" s="151"/>
      <c r="G62" s="151"/>
      <c r="H62" s="151"/>
      <c r="I62" s="152"/>
      <c r="J62" s="153">
        <f>J89</f>
        <v>0</v>
      </c>
      <c r="K62" s="154"/>
    </row>
    <row r="63" spans="2:47" s="9" customFormat="1" ht="19.95" customHeight="1">
      <c r="B63" s="148"/>
      <c r="C63" s="149"/>
      <c r="D63" s="150" t="s">
        <v>235</v>
      </c>
      <c r="E63" s="151"/>
      <c r="F63" s="151"/>
      <c r="G63" s="151"/>
      <c r="H63" s="151"/>
      <c r="I63" s="152"/>
      <c r="J63" s="153">
        <f>J154</f>
        <v>0</v>
      </c>
      <c r="K63" s="154"/>
    </row>
    <row r="64" spans="2:47" s="9" customFormat="1" ht="19.95" customHeight="1">
      <c r="B64" s="148"/>
      <c r="C64" s="149"/>
      <c r="D64" s="150" t="s">
        <v>236</v>
      </c>
      <c r="E64" s="151"/>
      <c r="F64" s="151"/>
      <c r="G64" s="151"/>
      <c r="H64" s="151"/>
      <c r="I64" s="152"/>
      <c r="J64" s="153">
        <f>J164</f>
        <v>0</v>
      </c>
      <c r="K64" s="154"/>
    </row>
    <row r="65" spans="2:12" s="9" customFormat="1" ht="19.95" customHeight="1">
      <c r="B65" s="148"/>
      <c r="C65" s="149"/>
      <c r="D65" s="150" t="s">
        <v>237</v>
      </c>
      <c r="E65" s="151"/>
      <c r="F65" s="151"/>
      <c r="G65" s="151"/>
      <c r="H65" s="151"/>
      <c r="I65" s="152"/>
      <c r="J65" s="153">
        <f>J201</f>
        <v>0</v>
      </c>
      <c r="K65" s="154"/>
    </row>
    <row r="66" spans="2:12" s="1" customFormat="1" ht="21.75" customHeight="1">
      <c r="B66" s="40"/>
      <c r="C66" s="41"/>
      <c r="D66" s="41"/>
      <c r="E66" s="41"/>
      <c r="F66" s="41"/>
      <c r="G66" s="41"/>
      <c r="H66" s="41"/>
      <c r="I66" s="112"/>
      <c r="J66" s="41"/>
      <c r="K66" s="44"/>
    </row>
    <row r="67" spans="2:12" s="1" customFormat="1" ht="6.9" customHeight="1">
      <c r="B67" s="55"/>
      <c r="C67" s="56"/>
      <c r="D67" s="56"/>
      <c r="E67" s="56"/>
      <c r="F67" s="56"/>
      <c r="G67" s="56"/>
      <c r="H67" s="56"/>
      <c r="I67" s="133"/>
      <c r="J67" s="56"/>
      <c r="K67" s="57"/>
    </row>
    <row r="71" spans="2:12" s="1" customFormat="1" ht="6.9" customHeight="1">
      <c r="B71" s="58"/>
      <c r="C71" s="59"/>
      <c r="D71" s="59"/>
      <c r="E71" s="59"/>
      <c r="F71" s="59"/>
      <c r="G71" s="59"/>
      <c r="H71" s="59"/>
      <c r="I71" s="134"/>
      <c r="J71" s="59"/>
      <c r="K71" s="59"/>
      <c r="L71" s="40"/>
    </row>
    <row r="72" spans="2:12" s="1" customFormat="1" ht="36.9" customHeight="1">
      <c r="B72" s="40"/>
      <c r="C72" s="60" t="s">
        <v>149</v>
      </c>
      <c r="L72" s="40"/>
    </row>
    <row r="73" spans="2:12" s="1" customFormat="1" ht="6.9" customHeight="1">
      <c r="B73" s="40"/>
      <c r="L73" s="40"/>
    </row>
    <row r="74" spans="2:12" s="1" customFormat="1" ht="14.4" customHeight="1">
      <c r="B74" s="40"/>
      <c r="C74" s="62" t="s">
        <v>19</v>
      </c>
      <c r="L74" s="40"/>
    </row>
    <row r="75" spans="2:12" s="1" customFormat="1" ht="22.5" customHeight="1">
      <c r="B75" s="40"/>
      <c r="E75" s="357" t="str">
        <f>E7</f>
        <v>Nová škola pro Psáry a Dolní Jirčany - I.část</v>
      </c>
      <c r="F75" s="358"/>
      <c r="G75" s="358"/>
      <c r="H75" s="358"/>
      <c r="L75" s="40"/>
    </row>
    <row r="76" spans="2:12" ht="13.2">
      <c r="B76" s="27"/>
      <c r="C76" s="62" t="s">
        <v>138</v>
      </c>
      <c r="L76" s="27"/>
    </row>
    <row r="77" spans="2:12" s="1" customFormat="1" ht="22.5" customHeight="1">
      <c r="B77" s="40"/>
      <c r="E77" s="357" t="s">
        <v>921</v>
      </c>
      <c r="F77" s="359"/>
      <c r="G77" s="359"/>
      <c r="H77" s="359"/>
      <c r="L77" s="40"/>
    </row>
    <row r="78" spans="2:12" s="1" customFormat="1" ht="14.4" customHeight="1">
      <c r="B78" s="40"/>
      <c r="C78" s="62" t="s">
        <v>140</v>
      </c>
      <c r="L78" s="40"/>
    </row>
    <row r="79" spans="2:12" s="1" customFormat="1" ht="23.25" customHeight="1">
      <c r="B79" s="40"/>
      <c r="E79" s="323" t="str">
        <f>E11</f>
        <v>IO 05-01a - Venkovní kanalizace splašková - I. část</v>
      </c>
      <c r="F79" s="359"/>
      <c r="G79" s="359"/>
      <c r="H79" s="359"/>
      <c r="L79" s="40"/>
    </row>
    <row r="80" spans="2:12" s="1" customFormat="1" ht="6.9" customHeight="1">
      <c r="B80" s="40"/>
      <c r="L80" s="40"/>
    </row>
    <row r="81" spans="2:65" s="1" customFormat="1" ht="18" customHeight="1">
      <c r="B81" s="40"/>
      <c r="C81" s="62" t="s">
        <v>23</v>
      </c>
      <c r="F81" s="155" t="str">
        <f>F14</f>
        <v>Obec Psáry, ul. Pražská</v>
      </c>
      <c r="I81" s="156" t="s">
        <v>25</v>
      </c>
      <c r="J81" s="66" t="str">
        <f>IF(J14="","",J14)</f>
        <v>6.3.2017</v>
      </c>
      <c r="L81" s="40"/>
    </row>
    <row r="82" spans="2:65" s="1" customFormat="1" ht="6.9" customHeight="1">
      <c r="B82" s="40"/>
      <c r="L82" s="40"/>
    </row>
    <row r="83" spans="2:65" s="1" customFormat="1" ht="13.2">
      <c r="B83" s="40"/>
      <c r="C83" s="62" t="s">
        <v>27</v>
      </c>
      <c r="F83" s="155" t="str">
        <f>E17</f>
        <v>Obec Psáry</v>
      </c>
      <c r="I83" s="156" t="s">
        <v>34</v>
      </c>
      <c r="J83" s="155" t="str">
        <f>E23</f>
        <v>PROJEKT CENTRUM NOVA s.r.o.</v>
      </c>
      <c r="L83" s="40"/>
    </row>
    <row r="84" spans="2:65" s="1" customFormat="1" ht="14.4" customHeight="1">
      <c r="B84" s="40"/>
      <c r="C84" s="62" t="s">
        <v>32</v>
      </c>
      <c r="F84" s="155" t="str">
        <f>IF(E20="","",E20)</f>
        <v/>
      </c>
      <c r="L84" s="40"/>
    </row>
    <row r="85" spans="2:65" s="1" customFormat="1" ht="10.35" customHeight="1">
      <c r="B85" s="40"/>
      <c r="L85" s="40"/>
    </row>
    <row r="86" spans="2:65" s="10" customFormat="1" ht="29.25" customHeight="1">
      <c r="B86" s="157"/>
      <c r="C86" s="158" t="s">
        <v>150</v>
      </c>
      <c r="D86" s="159" t="s">
        <v>60</v>
      </c>
      <c r="E86" s="159" t="s">
        <v>56</v>
      </c>
      <c r="F86" s="159" t="s">
        <v>151</v>
      </c>
      <c r="G86" s="159" t="s">
        <v>152</v>
      </c>
      <c r="H86" s="159" t="s">
        <v>153</v>
      </c>
      <c r="I86" s="160" t="s">
        <v>154</v>
      </c>
      <c r="J86" s="159" t="s">
        <v>144</v>
      </c>
      <c r="K86" s="161" t="s">
        <v>155</v>
      </c>
      <c r="L86" s="157"/>
      <c r="M86" s="72" t="s">
        <v>156</v>
      </c>
      <c r="N86" s="73" t="s">
        <v>45</v>
      </c>
      <c r="O86" s="73" t="s">
        <v>157</v>
      </c>
      <c r="P86" s="73" t="s">
        <v>158</v>
      </c>
      <c r="Q86" s="73" t="s">
        <v>159</v>
      </c>
      <c r="R86" s="73" t="s">
        <v>160</v>
      </c>
      <c r="S86" s="73" t="s">
        <v>161</v>
      </c>
      <c r="T86" s="74" t="s">
        <v>162</v>
      </c>
    </row>
    <row r="87" spans="2:65" s="1" customFormat="1" ht="29.25" customHeight="1">
      <c r="B87" s="40"/>
      <c r="C87" s="76" t="s">
        <v>145</v>
      </c>
      <c r="J87" s="162">
        <f>BK87</f>
        <v>0</v>
      </c>
      <c r="L87" s="40"/>
      <c r="M87" s="75"/>
      <c r="N87" s="67"/>
      <c r="O87" s="67"/>
      <c r="P87" s="163">
        <f>P88</f>
        <v>0</v>
      </c>
      <c r="Q87" s="67"/>
      <c r="R87" s="163">
        <f>R88</f>
        <v>16.907310249999998</v>
      </c>
      <c r="S87" s="67"/>
      <c r="T87" s="164">
        <f>T88</f>
        <v>0</v>
      </c>
      <c r="AT87" s="23" t="s">
        <v>74</v>
      </c>
      <c r="AU87" s="23" t="s">
        <v>146</v>
      </c>
      <c r="BK87" s="165">
        <f>BK88</f>
        <v>0</v>
      </c>
    </row>
    <row r="88" spans="2:65" s="11" customFormat="1" ht="37.35" customHeight="1">
      <c r="B88" s="166"/>
      <c r="D88" s="167" t="s">
        <v>74</v>
      </c>
      <c r="E88" s="168" t="s">
        <v>240</v>
      </c>
      <c r="F88" s="168" t="s">
        <v>241</v>
      </c>
      <c r="I88" s="169"/>
      <c r="J88" s="170">
        <f>BK88</f>
        <v>0</v>
      </c>
      <c r="L88" s="166"/>
      <c r="M88" s="171"/>
      <c r="N88" s="172"/>
      <c r="O88" s="172"/>
      <c r="P88" s="173">
        <f>P89+P154+P164+P201</f>
        <v>0</v>
      </c>
      <c r="Q88" s="172"/>
      <c r="R88" s="173">
        <f>R89+R154+R164+R201</f>
        <v>16.907310249999998</v>
      </c>
      <c r="S88" s="172"/>
      <c r="T88" s="174">
        <f>T89+T154+T164+T201</f>
        <v>0</v>
      </c>
      <c r="AR88" s="167" t="s">
        <v>82</v>
      </c>
      <c r="AT88" s="175" t="s">
        <v>74</v>
      </c>
      <c r="AU88" s="175" t="s">
        <v>75</v>
      </c>
      <c r="AY88" s="167" t="s">
        <v>166</v>
      </c>
      <c r="BK88" s="176">
        <f>BK89+BK154+BK164+BK201</f>
        <v>0</v>
      </c>
    </row>
    <row r="89" spans="2:65" s="11" customFormat="1" ht="19.95" customHeight="1">
      <c r="B89" s="166"/>
      <c r="D89" s="177" t="s">
        <v>74</v>
      </c>
      <c r="E89" s="178" t="s">
        <v>82</v>
      </c>
      <c r="F89" s="178" t="s">
        <v>242</v>
      </c>
      <c r="I89" s="169"/>
      <c r="J89" s="179">
        <f>BK89</f>
        <v>0</v>
      </c>
      <c r="L89" s="166"/>
      <c r="M89" s="171"/>
      <c r="N89" s="172"/>
      <c r="O89" s="172"/>
      <c r="P89" s="173">
        <f>SUM(P90:P153)</f>
        <v>0</v>
      </c>
      <c r="Q89" s="172"/>
      <c r="R89" s="173">
        <f>SUM(R90:R153)</f>
        <v>13.025840000000001</v>
      </c>
      <c r="S89" s="172"/>
      <c r="T89" s="174">
        <f>SUM(T90:T153)</f>
        <v>0</v>
      </c>
      <c r="AR89" s="167" t="s">
        <v>82</v>
      </c>
      <c r="AT89" s="175" t="s">
        <v>74</v>
      </c>
      <c r="AU89" s="175" t="s">
        <v>82</v>
      </c>
      <c r="AY89" s="167" t="s">
        <v>166</v>
      </c>
      <c r="BK89" s="176">
        <f>SUM(BK90:BK153)</f>
        <v>0</v>
      </c>
    </row>
    <row r="90" spans="2:65" s="1" customFormat="1" ht="22.5" customHeight="1">
      <c r="B90" s="180"/>
      <c r="C90" s="181" t="s">
        <v>82</v>
      </c>
      <c r="D90" s="181" t="s">
        <v>169</v>
      </c>
      <c r="E90" s="182" t="s">
        <v>243</v>
      </c>
      <c r="F90" s="183" t="s">
        <v>244</v>
      </c>
      <c r="G90" s="184" t="s">
        <v>245</v>
      </c>
      <c r="H90" s="185">
        <v>3</v>
      </c>
      <c r="I90" s="186"/>
      <c r="J90" s="187">
        <f>ROUND(I90*H90,2)</f>
        <v>0</v>
      </c>
      <c r="K90" s="183" t="s">
        <v>246</v>
      </c>
      <c r="L90" s="40"/>
      <c r="M90" s="188" t="s">
        <v>5</v>
      </c>
      <c r="N90" s="189" t="s">
        <v>46</v>
      </c>
      <c r="O90" s="41"/>
      <c r="P90" s="190">
        <f>O90*H90</f>
        <v>0</v>
      </c>
      <c r="Q90" s="190">
        <v>1.068E-2</v>
      </c>
      <c r="R90" s="190">
        <f>Q90*H90</f>
        <v>3.2039999999999999E-2</v>
      </c>
      <c r="S90" s="190">
        <v>0</v>
      </c>
      <c r="T90" s="191">
        <f>S90*H90</f>
        <v>0</v>
      </c>
      <c r="AR90" s="23" t="s">
        <v>165</v>
      </c>
      <c r="AT90" s="23" t="s">
        <v>169</v>
      </c>
      <c r="AU90" s="23" t="s">
        <v>84</v>
      </c>
      <c r="AY90" s="23" t="s">
        <v>166</v>
      </c>
      <c r="BE90" s="192">
        <f>IF(N90="základní",J90,0)</f>
        <v>0</v>
      </c>
      <c r="BF90" s="192">
        <f>IF(N90="snížená",J90,0)</f>
        <v>0</v>
      </c>
      <c r="BG90" s="192">
        <f>IF(N90="zákl. přenesená",J90,0)</f>
        <v>0</v>
      </c>
      <c r="BH90" s="192">
        <f>IF(N90="sníž. přenesená",J90,0)</f>
        <v>0</v>
      </c>
      <c r="BI90" s="192">
        <f>IF(N90="nulová",J90,0)</f>
        <v>0</v>
      </c>
      <c r="BJ90" s="23" t="s">
        <v>82</v>
      </c>
      <c r="BK90" s="192">
        <f>ROUND(I90*H90,2)</f>
        <v>0</v>
      </c>
      <c r="BL90" s="23" t="s">
        <v>165</v>
      </c>
      <c r="BM90" s="23" t="s">
        <v>924</v>
      </c>
    </row>
    <row r="91" spans="2:65" s="1" customFormat="1" ht="60">
      <c r="B91" s="40"/>
      <c r="D91" s="193" t="s">
        <v>174</v>
      </c>
      <c r="F91" s="194" t="s">
        <v>248</v>
      </c>
      <c r="I91" s="195"/>
      <c r="L91" s="40"/>
      <c r="M91" s="196"/>
      <c r="N91" s="41"/>
      <c r="O91" s="41"/>
      <c r="P91" s="41"/>
      <c r="Q91" s="41"/>
      <c r="R91" s="41"/>
      <c r="S91" s="41"/>
      <c r="T91" s="69"/>
      <c r="AT91" s="23" t="s">
        <v>174</v>
      </c>
      <c r="AU91" s="23" t="s">
        <v>84</v>
      </c>
    </row>
    <row r="92" spans="2:65" s="1" customFormat="1" ht="22.5" customHeight="1">
      <c r="B92" s="180"/>
      <c r="C92" s="181" t="s">
        <v>84</v>
      </c>
      <c r="D92" s="181" t="s">
        <v>169</v>
      </c>
      <c r="E92" s="182" t="s">
        <v>249</v>
      </c>
      <c r="F92" s="183" t="s">
        <v>250</v>
      </c>
      <c r="G92" s="184" t="s">
        <v>245</v>
      </c>
      <c r="H92" s="185">
        <v>2</v>
      </c>
      <c r="I92" s="186"/>
      <c r="J92" s="187">
        <f>ROUND(I92*H92,2)</f>
        <v>0</v>
      </c>
      <c r="K92" s="183" t="s">
        <v>246</v>
      </c>
      <c r="L92" s="40"/>
      <c r="M92" s="188" t="s">
        <v>5</v>
      </c>
      <c r="N92" s="189" t="s">
        <v>46</v>
      </c>
      <c r="O92" s="41"/>
      <c r="P92" s="190">
        <f>O92*H92</f>
        <v>0</v>
      </c>
      <c r="Q92" s="190">
        <v>3.6900000000000002E-2</v>
      </c>
      <c r="R92" s="190">
        <f>Q92*H92</f>
        <v>7.3800000000000004E-2</v>
      </c>
      <c r="S92" s="190">
        <v>0</v>
      </c>
      <c r="T92" s="191">
        <f>S92*H92</f>
        <v>0</v>
      </c>
      <c r="AR92" s="23" t="s">
        <v>165</v>
      </c>
      <c r="AT92" s="23" t="s">
        <v>169</v>
      </c>
      <c r="AU92" s="23" t="s">
        <v>84</v>
      </c>
      <c r="AY92" s="23" t="s">
        <v>166</v>
      </c>
      <c r="BE92" s="192">
        <f>IF(N92="základní",J92,0)</f>
        <v>0</v>
      </c>
      <c r="BF92" s="192">
        <f>IF(N92="snížená",J92,0)</f>
        <v>0</v>
      </c>
      <c r="BG92" s="192">
        <f>IF(N92="zákl. přenesená",J92,0)</f>
        <v>0</v>
      </c>
      <c r="BH92" s="192">
        <f>IF(N92="sníž. přenesená",J92,0)</f>
        <v>0</v>
      </c>
      <c r="BI92" s="192">
        <f>IF(N92="nulová",J92,0)</f>
        <v>0</v>
      </c>
      <c r="BJ92" s="23" t="s">
        <v>82</v>
      </c>
      <c r="BK92" s="192">
        <f>ROUND(I92*H92,2)</f>
        <v>0</v>
      </c>
      <c r="BL92" s="23" t="s">
        <v>165</v>
      </c>
      <c r="BM92" s="23" t="s">
        <v>925</v>
      </c>
    </row>
    <row r="93" spans="2:65" s="1" customFormat="1" ht="48">
      <c r="B93" s="40"/>
      <c r="D93" s="193" t="s">
        <v>174</v>
      </c>
      <c r="F93" s="194" t="s">
        <v>252</v>
      </c>
      <c r="I93" s="195"/>
      <c r="L93" s="40"/>
      <c r="M93" s="196"/>
      <c r="N93" s="41"/>
      <c r="O93" s="41"/>
      <c r="P93" s="41"/>
      <c r="Q93" s="41"/>
      <c r="R93" s="41"/>
      <c r="S93" s="41"/>
      <c r="T93" s="69"/>
      <c r="AT93" s="23" t="s">
        <v>174</v>
      </c>
      <c r="AU93" s="23" t="s">
        <v>84</v>
      </c>
    </row>
    <row r="94" spans="2:65" s="1" customFormat="1" ht="22.5" customHeight="1">
      <c r="B94" s="180"/>
      <c r="C94" s="181" t="s">
        <v>180</v>
      </c>
      <c r="D94" s="181" t="s">
        <v>169</v>
      </c>
      <c r="E94" s="182" t="s">
        <v>260</v>
      </c>
      <c r="F94" s="183" t="s">
        <v>261</v>
      </c>
      <c r="G94" s="184" t="s">
        <v>255</v>
      </c>
      <c r="H94" s="185">
        <v>19.635000000000002</v>
      </c>
      <c r="I94" s="186"/>
      <c r="J94" s="187">
        <f>ROUND(I94*H94,2)</f>
        <v>0</v>
      </c>
      <c r="K94" s="183" t="s">
        <v>246</v>
      </c>
      <c r="L94" s="40"/>
      <c r="M94" s="188" t="s">
        <v>5</v>
      </c>
      <c r="N94" s="189" t="s">
        <v>46</v>
      </c>
      <c r="O94" s="41"/>
      <c r="P94" s="190">
        <f>O94*H94</f>
        <v>0</v>
      </c>
      <c r="Q94" s="190">
        <v>0</v>
      </c>
      <c r="R94" s="190">
        <f>Q94*H94</f>
        <v>0</v>
      </c>
      <c r="S94" s="190">
        <v>0</v>
      </c>
      <c r="T94" s="191">
        <f>S94*H94</f>
        <v>0</v>
      </c>
      <c r="AR94" s="23" t="s">
        <v>165</v>
      </c>
      <c r="AT94" s="23" t="s">
        <v>169</v>
      </c>
      <c r="AU94" s="23" t="s">
        <v>84</v>
      </c>
      <c r="AY94" s="23" t="s">
        <v>166</v>
      </c>
      <c r="BE94" s="192">
        <f>IF(N94="základní",J94,0)</f>
        <v>0</v>
      </c>
      <c r="BF94" s="192">
        <f>IF(N94="snížená",J94,0)</f>
        <v>0</v>
      </c>
      <c r="BG94" s="192">
        <f>IF(N94="zákl. přenesená",J94,0)</f>
        <v>0</v>
      </c>
      <c r="BH94" s="192">
        <f>IF(N94="sníž. přenesená",J94,0)</f>
        <v>0</v>
      </c>
      <c r="BI94" s="192">
        <f>IF(N94="nulová",J94,0)</f>
        <v>0</v>
      </c>
      <c r="BJ94" s="23" t="s">
        <v>82</v>
      </c>
      <c r="BK94" s="192">
        <f>ROUND(I94*H94,2)</f>
        <v>0</v>
      </c>
      <c r="BL94" s="23" t="s">
        <v>165</v>
      </c>
      <c r="BM94" s="23" t="s">
        <v>926</v>
      </c>
    </row>
    <row r="95" spans="2:65" s="1" customFormat="1" ht="24">
      <c r="B95" s="40"/>
      <c r="D95" s="197" t="s">
        <v>174</v>
      </c>
      <c r="F95" s="198" t="s">
        <v>263</v>
      </c>
      <c r="I95" s="195"/>
      <c r="L95" s="40"/>
      <c r="M95" s="196"/>
      <c r="N95" s="41"/>
      <c r="O95" s="41"/>
      <c r="P95" s="41"/>
      <c r="Q95" s="41"/>
      <c r="R95" s="41"/>
      <c r="S95" s="41"/>
      <c r="T95" s="69"/>
      <c r="AT95" s="23" t="s">
        <v>174</v>
      </c>
      <c r="AU95" s="23" t="s">
        <v>84</v>
      </c>
    </row>
    <row r="96" spans="2:65" s="12" customFormat="1">
      <c r="B96" s="202"/>
      <c r="D96" s="197" t="s">
        <v>258</v>
      </c>
      <c r="E96" s="210" t="s">
        <v>5</v>
      </c>
      <c r="F96" s="211" t="s">
        <v>927</v>
      </c>
      <c r="H96" s="212">
        <v>26.18</v>
      </c>
      <c r="I96" s="206"/>
      <c r="L96" s="202"/>
      <c r="M96" s="207"/>
      <c r="N96" s="208"/>
      <c r="O96" s="208"/>
      <c r="P96" s="208"/>
      <c r="Q96" s="208"/>
      <c r="R96" s="208"/>
      <c r="S96" s="208"/>
      <c r="T96" s="209"/>
      <c r="AT96" s="210" t="s">
        <v>258</v>
      </c>
      <c r="AU96" s="210" t="s">
        <v>84</v>
      </c>
      <c r="AV96" s="12" t="s">
        <v>84</v>
      </c>
      <c r="AW96" s="12" t="s">
        <v>38</v>
      </c>
      <c r="AX96" s="12" t="s">
        <v>82</v>
      </c>
      <c r="AY96" s="210" t="s">
        <v>166</v>
      </c>
    </row>
    <row r="97" spans="2:65" s="12" customFormat="1">
      <c r="B97" s="202"/>
      <c r="D97" s="193" t="s">
        <v>258</v>
      </c>
      <c r="F97" s="204" t="s">
        <v>928</v>
      </c>
      <c r="H97" s="205">
        <v>19.635000000000002</v>
      </c>
      <c r="I97" s="206"/>
      <c r="L97" s="202"/>
      <c r="M97" s="207"/>
      <c r="N97" s="208"/>
      <c r="O97" s="208"/>
      <c r="P97" s="208"/>
      <c r="Q97" s="208"/>
      <c r="R97" s="208"/>
      <c r="S97" s="208"/>
      <c r="T97" s="209"/>
      <c r="AT97" s="210" t="s">
        <v>258</v>
      </c>
      <c r="AU97" s="210" t="s">
        <v>84</v>
      </c>
      <c r="AV97" s="12" t="s">
        <v>84</v>
      </c>
      <c r="AW97" s="12" t="s">
        <v>6</v>
      </c>
      <c r="AX97" s="12" t="s">
        <v>82</v>
      </c>
      <c r="AY97" s="210" t="s">
        <v>166</v>
      </c>
    </row>
    <row r="98" spans="2:65" s="1" customFormat="1" ht="31.5" customHeight="1">
      <c r="B98" s="180"/>
      <c r="C98" s="181" t="s">
        <v>165</v>
      </c>
      <c r="D98" s="181" t="s">
        <v>169</v>
      </c>
      <c r="E98" s="182" t="s">
        <v>266</v>
      </c>
      <c r="F98" s="183" t="s">
        <v>267</v>
      </c>
      <c r="G98" s="184" t="s">
        <v>255</v>
      </c>
      <c r="H98" s="185">
        <v>2.016</v>
      </c>
      <c r="I98" s="186"/>
      <c r="J98" s="187">
        <f>ROUND(I98*H98,2)</f>
        <v>0</v>
      </c>
      <c r="K98" s="183" t="s">
        <v>246</v>
      </c>
      <c r="L98" s="40"/>
      <c r="M98" s="188" t="s">
        <v>5</v>
      </c>
      <c r="N98" s="189" t="s">
        <v>46</v>
      </c>
      <c r="O98" s="41"/>
      <c r="P98" s="190">
        <f>O98*H98</f>
        <v>0</v>
      </c>
      <c r="Q98" s="190">
        <v>0</v>
      </c>
      <c r="R98" s="190">
        <f>Q98*H98</f>
        <v>0</v>
      </c>
      <c r="S98" s="190">
        <v>0</v>
      </c>
      <c r="T98" s="191">
        <f>S98*H98</f>
        <v>0</v>
      </c>
      <c r="AR98" s="23" t="s">
        <v>165</v>
      </c>
      <c r="AT98" s="23" t="s">
        <v>169</v>
      </c>
      <c r="AU98" s="23" t="s">
        <v>84</v>
      </c>
      <c r="AY98" s="23" t="s">
        <v>166</v>
      </c>
      <c r="BE98" s="192">
        <f>IF(N98="základní",J98,0)</f>
        <v>0</v>
      </c>
      <c r="BF98" s="192">
        <f>IF(N98="snížená",J98,0)</f>
        <v>0</v>
      </c>
      <c r="BG98" s="192">
        <f>IF(N98="zákl. přenesená",J98,0)</f>
        <v>0</v>
      </c>
      <c r="BH98" s="192">
        <f>IF(N98="sníž. přenesená",J98,0)</f>
        <v>0</v>
      </c>
      <c r="BI98" s="192">
        <f>IF(N98="nulová",J98,0)</f>
        <v>0</v>
      </c>
      <c r="BJ98" s="23" t="s">
        <v>82</v>
      </c>
      <c r="BK98" s="192">
        <f>ROUND(I98*H98,2)</f>
        <v>0</v>
      </c>
      <c r="BL98" s="23" t="s">
        <v>165</v>
      </c>
      <c r="BM98" s="23" t="s">
        <v>929</v>
      </c>
    </row>
    <row r="99" spans="2:65" s="1" customFormat="1" ht="36">
      <c r="B99" s="40"/>
      <c r="D99" s="197" t="s">
        <v>174</v>
      </c>
      <c r="F99" s="198" t="s">
        <v>269</v>
      </c>
      <c r="I99" s="195"/>
      <c r="L99" s="40"/>
      <c r="M99" s="196"/>
      <c r="N99" s="41"/>
      <c r="O99" s="41"/>
      <c r="P99" s="41"/>
      <c r="Q99" s="41"/>
      <c r="R99" s="41"/>
      <c r="S99" s="41"/>
      <c r="T99" s="69"/>
      <c r="AT99" s="23" t="s">
        <v>174</v>
      </c>
      <c r="AU99" s="23" t="s">
        <v>84</v>
      </c>
    </row>
    <row r="100" spans="2:65" s="12" customFormat="1">
      <c r="B100" s="202"/>
      <c r="D100" s="197" t="s">
        <v>258</v>
      </c>
      <c r="E100" s="210" t="s">
        <v>5</v>
      </c>
      <c r="F100" s="211" t="s">
        <v>930</v>
      </c>
      <c r="H100" s="212">
        <v>5.04</v>
      </c>
      <c r="I100" s="206"/>
      <c r="L100" s="202"/>
      <c r="M100" s="207"/>
      <c r="N100" s="208"/>
      <c r="O100" s="208"/>
      <c r="P100" s="208"/>
      <c r="Q100" s="208"/>
      <c r="R100" s="208"/>
      <c r="S100" s="208"/>
      <c r="T100" s="209"/>
      <c r="AT100" s="210" t="s">
        <v>258</v>
      </c>
      <c r="AU100" s="210" t="s">
        <v>84</v>
      </c>
      <c r="AV100" s="12" t="s">
        <v>84</v>
      </c>
      <c r="AW100" s="12" t="s">
        <v>38</v>
      </c>
      <c r="AX100" s="12" t="s">
        <v>82</v>
      </c>
      <c r="AY100" s="210" t="s">
        <v>166</v>
      </c>
    </row>
    <row r="101" spans="2:65" s="12" customFormat="1">
      <c r="B101" s="202"/>
      <c r="D101" s="193" t="s">
        <v>258</v>
      </c>
      <c r="F101" s="204" t="s">
        <v>931</v>
      </c>
      <c r="H101" s="205">
        <v>2.016</v>
      </c>
      <c r="I101" s="206"/>
      <c r="L101" s="202"/>
      <c r="M101" s="207"/>
      <c r="N101" s="208"/>
      <c r="O101" s="208"/>
      <c r="P101" s="208"/>
      <c r="Q101" s="208"/>
      <c r="R101" s="208"/>
      <c r="S101" s="208"/>
      <c r="T101" s="209"/>
      <c r="AT101" s="210" t="s">
        <v>258</v>
      </c>
      <c r="AU101" s="210" t="s">
        <v>84</v>
      </c>
      <c r="AV101" s="12" t="s">
        <v>84</v>
      </c>
      <c r="AW101" s="12" t="s">
        <v>6</v>
      </c>
      <c r="AX101" s="12" t="s">
        <v>82</v>
      </c>
      <c r="AY101" s="210" t="s">
        <v>166</v>
      </c>
    </row>
    <row r="102" spans="2:65" s="1" customFormat="1" ht="22.5" customHeight="1">
      <c r="B102" s="180"/>
      <c r="C102" s="181" t="s">
        <v>189</v>
      </c>
      <c r="D102" s="181" t="s">
        <v>169</v>
      </c>
      <c r="E102" s="182" t="s">
        <v>271</v>
      </c>
      <c r="F102" s="183" t="s">
        <v>272</v>
      </c>
      <c r="G102" s="184" t="s">
        <v>255</v>
      </c>
      <c r="H102" s="185">
        <v>3.927</v>
      </c>
      <c r="I102" s="186"/>
      <c r="J102" s="187">
        <f>ROUND(I102*H102,2)</f>
        <v>0</v>
      </c>
      <c r="K102" s="183" t="s">
        <v>246</v>
      </c>
      <c r="L102" s="40"/>
      <c r="M102" s="188" t="s">
        <v>5</v>
      </c>
      <c r="N102" s="189" t="s">
        <v>46</v>
      </c>
      <c r="O102" s="41"/>
      <c r="P102" s="190">
        <f>O102*H102</f>
        <v>0</v>
      </c>
      <c r="Q102" s="190">
        <v>0</v>
      </c>
      <c r="R102" s="190">
        <f>Q102*H102</f>
        <v>0</v>
      </c>
      <c r="S102" s="190">
        <v>0</v>
      </c>
      <c r="T102" s="191">
        <f>S102*H102</f>
        <v>0</v>
      </c>
      <c r="AR102" s="23" t="s">
        <v>165</v>
      </c>
      <c r="AT102" s="23" t="s">
        <v>169</v>
      </c>
      <c r="AU102" s="23" t="s">
        <v>84</v>
      </c>
      <c r="AY102" s="23" t="s">
        <v>166</v>
      </c>
      <c r="BE102" s="192">
        <f>IF(N102="základní",J102,0)</f>
        <v>0</v>
      </c>
      <c r="BF102" s="192">
        <f>IF(N102="snížená",J102,0)</f>
        <v>0</v>
      </c>
      <c r="BG102" s="192">
        <f>IF(N102="zákl. přenesená",J102,0)</f>
        <v>0</v>
      </c>
      <c r="BH102" s="192">
        <f>IF(N102="sníž. přenesená",J102,0)</f>
        <v>0</v>
      </c>
      <c r="BI102" s="192">
        <f>IF(N102="nulová",J102,0)</f>
        <v>0</v>
      </c>
      <c r="BJ102" s="23" t="s">
        <v>82</v>
      </c>
      <c r="BK102" s="192">
        <f>ROUND(I102*H102,2)</f>
        <v>0</v>
      </c>
      <c r="BL102" s="23" t="s">
        <v>165</v>
      </c>
      <c r="BM102" s="23" t="s">
        <v>932</v>
      </c>
    </row>
    <row r="103" spans="2:65" s="1" customFormat="1" ht="24">
      <c r="B103" s="40"/>
      <c r="D103" s="197" t="s">
        <v>174</v>
      </c>
      <c r="F103" s="198" t="s">
        <v>274</v>
      </c>
      <c r="I103" s="195"/>
      <c r="L103" s="40"/>
      <c r="M103" s="196"/>
      <c r="N103" s="41"/>
      <c r="O103" s="41"/>
      <c r="P103" s="41"/>
      <c r="Q103" s="41"/>
      <c r="R103" s="41"/>
      <c r="S103" s="41"/>
      <c r="T103" s="69"/>
      <c r="AT103" s="23" t="s">
        <v>174</v>
      </c>
      <c r="AU103" s="23" t="s">
        <v>84</v>
      </c>
    </row>
    <row r="104" spans="2:65" s="12" customFormat="1">
      <c r="B104" s="202"/>
      <c r="D104" s="193" t="s">
        <v>258</v>
      </c>
      <c r="F104" s="204" t="s">
        <v>933</v>
      </c>
      <c r="H104" s="205">
        <v>3.927</v>
      </c>
      <c r="I104" s="206"/>
      <c r="L104" s="202"/>
      <c r="M104" s="207"/>
      <c r="N104" s="208"/>
      <c r="O104" s="208"/>
      <c r="P104" s="208"/>
      <c r="Q104" s="208"/>
      <c r="R104" s="208"/>
      <c r="S104" s="208"/>
      <c r="T104" s="209"/>
      <c r="AT104" s="210" t="s">
        <v>258</v>
      </c>
      <c r="AU104" s="210" t="s">
        <v>84</v>
      </c>
      <c r="AV104" s="12" t="s">
        <v>84</v>
      </c>
      <c r="AW104" s="12" t="s">
        <v>6</v>
      </c>
      <c r="AX104" s="12" t="s">
        <v>82</v>
      </c>
      <c r="AY104" s="210" t="s">
        <v>166</v>
      </c>
    </row>
    <row r="105" spans="2:65" s="1" customFormat="1" ht="22.5" customHeight="1">
      <c r="B105" s="180"/>
      <c r="C105" s="181" t="s">
        <v>194</v>
      </c>
      <c r="D105" s="181" t="s">
        <v>169</v>
      </c>
      <c r="E105" s="182" t="s">
        <v>276</v>
      </c>
      <c r="F105" s="183" t="s">
        <v>277</v>
      </c>
      <c r="G105" s="184" t="s">
        <v>255</v>
      </c>
      <c r="H105" s="185">
        <v>1.964</v>
      </c>
      <c r="I105" s="186"/>
      <c r="J105" s="187">
        <f>ROUND(I105*H105,2)</f>
        <v>0</v>
      </c>
      <c r="K105" s="183" t="s">
        <v>246</v>
      </c>
      <c r="L105" s="40"/>
      <c r="M105" s="188" t="s">
        <v>5</v>
      </c>
      <c r="N105" s="189" t="s">
        <v>46</v>
      </c>
      <c r="O105" s="41"/>
      <c r="P105" s="190">
        <f>O105*H105</f>
        <v>0</v>
      </c>
      <c r="Q105" s="190">
        <v>0</v>
      </c>
      <c r="R105" s="190">
        <f>Q105*H105</f>
        <v>0</v>
      </c>
      <c r="S105" s="190">
        <v>0</v>
      </c>
      <c r="T105" s="191">
        <f>S105*H105</f>
        <v>0</v>
      </c>
      <c r="AR105" s="23" t="s">
        <v>165</v>
      </c>
      <c r="AT105" s="23" t="s">
        <v>169</v>
      </c>
      <c r="AU105" s="23" t="s">
        <v>84</v>
      </c>
      <c r="AY105" s="23" t="s">
        <v>166</v>
      </c>
      <c r="BE105" s="192">
        <f>IF(N105="základní",J105,0)</f>
        <v>0</v>
      </c>
      <c r="BF105" s="192">
        <f>IF(N105="snížená",J105,0)</f>
        <v>0</v>
      </c>
      <c r="BG105" s="192">
        <f>IF(N105="zákl. přenesená",J105,0)</f>
        <v>0</v>
      </c>
      <c r="BH105" s="192">
        <f>IF(N105="sníž. přenesená",J105,0)</f>
        <v>0</v>
      </c>
      <c r="BI105" s="192">
        <f>IF(N105="nulová",J105,0)</f>
        <v>0</v>
      </c>
      <c r="BJ105" s="23" t="s">
        <v>82</v>
      </c>
      <c r="BK105" s="192">
        <f>ROUND(I105*H105,2)</f>
        <v>0</v>
      </c>
      <c r="BL105" s="23" t="s">
        <v>165</v>
      </c>
      <c r="BM105" s="23" t="s">
        <v>934</v>
      </c>
    </row>
    <row r="106" spans="2:65" s="1" customFormat="1" ht="24">
      <c r="B106" s="40"/>
      <c r="D106" s="197" t="s">
        <v>174</v>
      </c>
      <c r="F106" s="198" t="s">
        <v>279</v>
      </c>
      <c r="I106" s="195"/>
      <c r="L106" s="40"/>
      <c r="M106" s="196"/>
      <c r="N106" s="41"/>
      <c r="O106" s="41"/>
      <c r="P106" s="41"/>
      <c r="Q106" s="41"/>
      <c r="R106" s="41"/>
      <c r="S106" s="41"/>
      <c r="T106" s="69"/>
      <c r="AT106" s="23" t="s">
        <v>174</v>
      </c>
      <c r="AU106" s="23" t="s">
        <v>84</v>
      </c>
    </row>
    <row r="107" spans="2:65" s="12" customFormat="1">
      <c r="B107" s="202"/>
      <c r="D107" s="193" t="s">
        <v>258</v>
      </c>
      <c r="F107" s="204" t="s">
        <v>935</v>
      </c>
      <c r="H107" s="205">
        <v>1.964</v>
      </c>
      <c r="I107" s="206"/>
      <c r="L107" s="202"/>
      <c r="M107" s="207"/>
      <c r="N107" s="208"/>
      <c r="O107" s="208"/>
      <c r="P107" s="208"/>
      <c r="Q107" s="208"/>
      <c r="R107" s="208"/>
      <c r="S107" s="208"/>
      <c r="T107" s="209"/>
      <c r="AT107" s="210" t="s">
        <v>258</v>
      </c>
      <c r="AU107" s="210" t="s">
        <v>84</v>
      </c>
      <c r="AV107" s="12" t="s">
        <v>84</v>
      </c>
      <c r="AW107" s="12" t="s">
        <v>6</v>
      </c>
      <c r="AX107" s="12" t="s">
        <v>82</v>
      </c>
      <c r="AY107" s="210" t="s">
        <v>166</v>
      </c>
    </row>
    <row r="108" spans="2:65" s="1" customFormat="1" ht="31.5" customHeight="1">
      <c r="B108" s="180"/>
      <c r="C108" s="181" t="s">
        <v>199</v>
      </c>
      <c r="D108" s="181" t="s">
        <v>169</v>
      </c>
      <c r="E108" s="182" t="s">
        <v>280</v>
      </c>
      <c r="F108" s="183" t="s">
        <v>281</v>
      </c>
      <c r="G108" s="184" t="s">
        <v>255</v>
      </c>
      <c r="H108" s="185">
        <v>1.512</v>
      </c>
      <c r="I108" s="186"/>
      <c r="J108" s="187">
        <f>ROUND(I108*H108,2)</f>
        <v>0</v>
      </c>
      <c r="K108" s="183" t="s">
        <v>246</v>
      </c>
      <c r="L108" s="40"/>
      <c r="M108" s="188" t="s">
        <v>5</v>
      </c>
      <c r="N108" s="189" t="s">
        <v>46</v>
      </c>
      <c r="O108" s="41"/>
      <c r="P108" s="190">
        <f>O108*H108</f>
        <v>0</v>
      </c>
      <c r="Q108" s="190">
        <v>0</v>
      </c>
      <c r="R108" s="190">
        <f>Q108*H108</f>
        <v>0</v>
      </c>
      <c r="S108" s="190">
        <v>0</v>
      </c>
      <c r="T108" s="191">
        <f>S108*H108</f>
        <v>0</v>
      </c>
      <c r="AR108" s="23" t="s">
        <v>165</v>
      </c>
      <c r="AT108" s="23" t="s">
        <v>169</v>
      </c>
      <c r="AU108" s="23" t="s">
        <v>84</v>
      </c>
      <c r="AY108" s="23" t="s">
        <v>166</v>
      </c>
      <c r="BE108" s="192">
        <f>IF(N108="základní",J108,0)</f>
        <v>0</v>
      </c>
      <c r="BF108" s="192">
        <f>IF(N108="snížená",J108,0)</f>
        <v>0</v>
      </c>
      <c r="BG108" s="192">
        <f>IF(N108="zákl. přenesená",J108,0)</f>
        <v>0</v>
      </c>
      <c r="BH108" s="192">
        <f>IF(N108="sníž. přenesená",J108,0)</f>
        <v>0</v>
      </c>
      <c r="BI108" s="192">
        <f>IF(N108="nulová",J108,0)</f>
        <v>0</v>
      </c>
      <c r="BJ108" s="23" t="s">
        <v>82</v>
      </c>
      <c r="BK108" s="192">
        <f>ROUND(I108*H108,2)</f>
        <v>0</v>
      </c>
      <c r="BL108" s="23" t="s">
        <v>165</v>
      </c>
      <c r="BM108" s="23" t="s">
        <v>936</v>
      </c>
    </row>
    <row r="109" spans="2:65" s="1" customFormat="1" ht="36">
      <c r="B109" s="40"/>
      <c r="D109" s="197" t="s">
        <v>174</v>
      </c>
      <c r="F109" s="198" t="s">
        <v>283</v>
      </c>
      <c r="I109" s="195"/>
      <c r="L109" s="40"/>
      <c r="M109" s="196"/>
      <c r="N109" s="41"/>
      <c r="O109" s="41"/>
      <c r="P109" s="41"/>
      <c r="Q109" s="41"/>
      <c r="R109" s="41"/>
      <c r="S109" s="41"/>
      <c r="T109" s="69"/>
      <c r="AT109" s="23" t="s">
        <v>174</v>
      </c>
      <c r="AU109" s="23" t="s">
        <v>84</v>
      </c>
    </row>
    <row r="110" spans="2:65" s="12" customFormat="1">
      <c r="B110" s="202"/>
      <c r="D110" s="193" t="s">
        <v>258</v>
      </c>
      <c r="F110" s="204" t="s">
        <v>937</v>
      </c>
      <c r="H110" s="205">
        <v>1.512</v>
      </c>
      <c r="I110" s="206"/>
      <c r="L110" s="202"/>
      <c r="M110" s="207"/>
      <c r="N110" s="208"/>
      <c r="O110" s="208"/>
      <c r="P110" s="208"/>
      <c r="Q110" s="208"/>
      <c r="R110" s="208"/>
      <c r="S110" s="208"/>
      <c r="T110" s="209"/>
      <c r="AT110" s="210" t="s">
        <v>258</v>
      </c>
      <c r="AU110" s="210" t="s">
        <v>84</v>
      </c>
      <c r="AV110" s="12" t="s">
        <v>84</v>
      </c>
      <c r="AW110" s="12" t="s">
        <v>6</v>
      </c>
      <c r="AX110" s="12" t="s">
        <v>82</v>
      </c>
      <c r="AY110" s="210" t="s">
        <v>166</v>
      </c>
    </row>
    <row r="111" spans="2:65" s="1" customFormat="1" ht="31.5" customHeight="1">
      <c r="B111" s="180"/>
      <c r="C111" s="181" t="s">
        <v>204</v>
      </c>
      <c r="D111" s="181" t="s">
        <v>169</v>
      </c>
      <c r="E111" s="182" t="s">
        <v>285</v>
      </c>
      <c r="F111" s="183" t="s">
        <v>286</v>
      </c>
      <c r="G111" s="184" t="s">
        <v>255</v>
      </c>
      <c r="H111" s="185">
        <v>0.75600000000000001</v>
      </c>
      <c r="I111" s="186"/>
      <c r="J111" s="187">
        <f>ROUND(I111*H111,2)</f>
        <v>0</v>
      </c>
      <c r="K111" s="183" t="s">
        <v>246</v>
      </c>
      <c r="L111" s="40"/>
      <c r="M111" s="188" t="s">
        <v>5</v>
      </c>
      <c r="N111" s="189" t="s">
        <v>46</v>
      </c>
      <c r="O111" s="41"/>
      <c r="P111" s="190">
        <f>O111*H111</f>
        <v>0</v>
      </c>
      <c r="Q111" s="190">
        <v>0</v>
      </c>
      <c r="R111" s="190">
        <f>Q111*H111</f>
        <v>0</v>
      </c>
      <c r="S111" s="190">
        <v>0</v>
      </c>
      <c r="T111" s="191">
        <f>S111*H111</f>
        <v>0</v>
      </c>
      <c r="AR111" s="23" t="s">
        <v>165</v>
      </c>
      <c r="AT111" s="23" t="s">
        <v>169</v>
      </c>
      <c r="AU111" s="23" t="s">
        <v>84</v>
      </c>
      <c r="AY111" s="23" t="s">
        <v>166</v>
      </c>
      <c r="BE111" s="192">
        <f>IF(N111="základní",J111,0)</f>
        <v>0</v>
      </c>
      <c r="BF111" s="192">
        <f>IF(N111="snížená",J111,0)</f>
        <v>0</v>
      </c>
      <c r="BG111" s="192">
        <f>IF(N111="zákl. přenesená",J111,0)</f>
        <v>0</v>
      </c>
      <c r="BH111" s="192">
        <f>IF(N111="sníž. přenesená",J111,0)</f>
        <v>0</v>
      </c>
      <c r="BI111" s="192">
        <f>IF(N111="nulová",J111,0)</f>
        <v>0</v>
      </c>
      <c r="BJ111" s="23" t="s">
        <v>82</v>
      </c>
      <c r="BK111" s="192">
        <f>ROUND(I111*H111,2)</f>
        <v>0</v>
      </c>
      <c r="BL111" s="23" t="s">
        <v>165</v>
      </c>
      <c r="BM111" s="23" t="s">
        <v>938</v>
      </c>
    </row>
    <row r="112" spans="2:65" s="1" customFormat="1" ht="36">
      <c r="B112" s="40"/>
      <c r="D112" s="197" t="s">
        <v>174</v>
      </c>
      <c r="F112" s="198" t="s">
        <v>288</v>
      </c>
      <c r="I112" s="195"/>
      <c r="L112" s="40"/>
      <c r="M112" s="196"/>
      <c r="N112" s="41"/>
      <c r="O112" s="41"/>
      <c r="P112" s="41"/>
      <c r="Q112" s="41"/>
      <c r="R112" s="41"/>
      <c r="S112" s="41"/>
      <c r="T112" s="69"/>
      <c r="AT112" s="23" t="s">
        <v>174</v>
      </c>
      <c r="AU112" s="23" t="s">
        <v>84</v>
      </c>
    </row>
    <row r="113" spans="2:65" s="12" customFormat="1">
      <c r="B113" s="202"/>
      <c r="D113" s="193" t="s">
        <v>258</v>
      </c>
      <c r="F113" s="204" t="s">
        <v>939</v>
      </c>
      <c r="H113" s="205">
        <v>0.75600000000000001</v>
      </c>
      <c r="I113" s="206"/>
      <c r="L113" s="202"/>
      <c r="M113" s="207"/>
      <c r="N113" s="208"/>
      <c r="O113" s="208"/>
      <c r="P113" s="208"/>
      <c r="Q113" s="208"/>
      <c r="R113" s="208"/>
      <c r="S113" s="208"/>
      <c r="T113" s="209"/>
      <c r="AT113" s="210" t="s">
        <v>258</v>
      </c>
      <c r="AU113" s="210" t="s">
        <v>84</v>
      </c>
      <c r="AV113" s="12" t="s">
        <v>84</v>
      </c>
      <c r="AW113" s="12" t="s">
        <v>6</v>
      </c>
      <c r="AX113" s="12" t="s">
        <v>82</v>
      </c>
      <c r="AY113" s="210" t="s">
        <v>166</v>
      </c>
    </row>
    <row r="114" spans="2:65" s="1" customFormat="1" ht="22.5" customHeight="1">
      <c r="B114" s="180"/>
      <c r="C114" s="181" t="s">
        <v>209</v>
      </c>
      <c r="D114" s="181" t="s">
        <v>169</v>
      </c>
      <c r="E114" s="182" t="s">
        <v>290</v>
      </c>
      <c r="F114" s="183" t="s">
        <v>291</v>
      </c>
      <c r="G114" s="184" t="s">
        <v>255</v>
      </c>
      <c r="H114" s="185">
        <v>2.6179999999999999</v>
      </c>
      <c r="I114" s="186"/>
      <c r="J114" s="187">
        <f>ROUND(I114*H114,2)</f>
        <v>0</v>
      </c>
      <c r="K114" s="183" t="s">
        <v>246</v>
      </c>
      <c r="L114" s="40"/>
      <c r="M114" s="188" t="s">
        <v>5</v>
      </c>
      <c r="N114" s="189" t="s">
        <v>46</v>
      </c>
      <c r="O114" s="41"/>
      <c r="P114" s="190">
        <f>O114*H114</f>
        <v>0</v>
      </c>
      <c r="Q114" s="190">
        <v>0</v>
      </c>
      <c r="R114" s="190">
        <f>Q114*H114</f>
        <v>0</v>
      </c>
      <c r="S114" s="190">
        <v>0</v>
      </c>
      <c r="T114" s="191">
        <f>S114*H114</f>
        <v>0</v>
      </c>
      <c r="AR114" s="23" t="s">
        <v>165</v>
      </c>
      <c r="AT114" s="23" t="s">
        <v>169</v>
      </c>
      <c r="AU114" s="23" t="s">
        <v>84</v>
      </c>
      <c r="AY114" s="23" t="s">
        <v>166</v>
      </c>
      <c r="BE114" s="192">
        <f>IF(N114="základní",J114,0)</f>
        <v>0</v>
      </c>
      <c r="BF114" s="192">
        <f>IF(N114="snížená",J114,0)</f>
        <v>0</v>
      </c>
      <c r="BG114" s="192">
        <f>IF(N114="zákl. přenesená",J114,0)</f>
        <v>0</v>
      </c>
      <c r="BH114" s="192">
        <f>IF(N114="sníž. přenesená",J114,0)</f>
        <v>0</v>
      </c>
      <c r="BI114" s="192">
        <f>IF(N114="nulová",J114,0)</f>
        <v>0</v>
      </c>
      <c r="BJ114" s="23" t="s">
        <v>82</v>
      </c>
      <c r="BK114" s="192">
        <f>ROUND(I114*H114,2)</f>
        <v>0</v>
      </c>
      <c r="BL114" s="23" t="s">
        <v>165</v>
      </c>
      <c r="BM114" s="23" t="s">
        <v>940</v>
      </c>
    </row>
    <row r="115" spans="2:65" s="1" customFormat="1" ht="24">
      <c r="B115" s="40"/>
      <c r="D115" s="197" t="s">
        <v>174</v>
      </c>
      <c r="F115" s="198" t="s">
        <v>293</v>
      </c>
      <c r="I115" s="195"/>
      <c r="L115" s="40"/>
      <c r="M115" s="196"/>
      <c r="N115" s="41"/>
      <c r="O115" s="41"/>
      <c r="P115" s="41"/>
      <c r="Q115" s="41"/>
      <c r="R115" s="41"/>
      <c r="S115" s="41"/>
      <c r="T115" s="69"/>
      <c r="AT115" s="23" t="s">
        <v>174</v>
      </c>
      <c r="AU115" s="23" t="s">
        <v>84</v>
      </c>
    </row>
    <row r="116" spans="2:65" s="12" customFormat="1">
      <c r="B116" s="202"/>
      <c r="D116" s="193" t="s">
        <v>258</v>
      </c>
      <c r="F116" s="204" t="s">
        <v>941</v>
      </c>
      <c r="H116" s="205">
        <v>2.6179999999999999</v>
      </c>
      <c r="I116" s="206"/>
      <c r="L116" s="202"/>
      <c r="M116" s="207"/>
      <c r="N116" s="208"/>
      <c r="O116" s="208"/>
      <c r="P116" s="208"/>
      <c r="Q116" s="208"/>
      <c r="R116" s="208"/>
      <c r="S116" s="208"/>
      <c r="T116" s="209"/>
      <c r="AT116" s="210" t="s">
        <v>258</v>
      </c>
      <c r="AU116" s="210" t="s">
        <v>84</v>
      </c>
      <c r="AV116" s="12" t="s">
        <v>84</v>
      </c>
      <c r="AW116" s="12" t="s">
        <v>6</v>
      </c>
      <c r="AX116" s="12" t="s">
        <v>82</v>
      </c>
      <c r="AY116" s="210" t="s">
        <v>166</v>
      </c>
    </row>
    <row r="117" spans="2:65" s="1" customFormat="1" ht="22.5" customHeight="1">
      <c r="B117" s="180"/>
      <c r="C117" s="181" t="s">
        <v>214</v>
      </c>
      <c r="D117" s="181" t="s">
        <v>169</v>
      </c>
      <c r="E117" s="182" t="s">
        <v>294</v>
      </c>
      <c r="F117" s="183" t="s">
        <v>295</v>
      </c>
      <c r="G117" s="184" t="s">
        <v>255</v>
      </c>
      <c r="H117" s="185">
        <v>1.3089999999999999</v>
      </c>
      <c r="I117" s="186"/>
      <c r="J117" s="187">
        <f>ROUND(I117*H117,2)</f>
        <v>0</v>
      </c>
      <c r="K117" s="183" t="s">
        <v>246</v>
      </c>
      <c r="L117" s="40"/>
      <c r="M117" s="188" t="s">
        <v>5</v>
      </c>
      <c r="N117" s="189" t="s">
        <v>46</v>
      </c>
      <c r="O117" s="41"/>
      <c r="P117" s="190">
        <f>O117*H117</f>
        <v>0</v>
      </c>
      <c r="Q117" s="190">
        <v>0</v>
      </c>
      <c r="R117" s="190">
        <f>Q117*H117</f>
        <v>0</v>
      </c>
      <c r="S117" s="190">
        <v>0</v>
      </c>
      <c r="T117" s="191">
        <f>S117*H117</f>
        <v>0</v>
      </c>
      <c r="AR117" s="23" t="s">
        <v>165</v>
      </c>
      <c r="AT117" s="23" t="s">
        <v>169</v>
      </c>
      <c r="AU117" s="23" t="s">
        <v>84</v>
      </c>
      <c r="AY117" s="23" t="s">
        <v>166</v>
      </c>
      <c r="BE117" s="192">
        <f>IF(N117="základní",J117,0)</f>
        <v>0</v>
      </c>
      <c r="BF117" s="192">
        <f>IF(N117="snížená",J117,0)</f>
        <v>0</v>
      </c>
      <c r="BG117" s="192">
        <f>IF(N117="zákl. přenesená",J117,0)</f>
        <v>0</v>
      </c>
      <c r="BH117" s="192">
        <f>IF(N117="sníž. přenesená",J117,0)</f>
        <v>0</v>
      </c>
      <c r="BI117" s="192">
        <f>IF(N117="nulová",J117,0)</f>
        <v>0</v>
      </c>
      <c r="BJ117" s="23" t="s">
        <v>82</v>
      </c>
      <c r="BK117" s="192">
        <f>ROUND(I117*H117,2)</f>
        <v>0</v>
      </c>
      <c r="BL117" s="23" t="s">
        <v>165</v>
      </c>
      <c r="BM117" s="23" t="s">
        <v>942</v>
      </c>
    </row>
    <row r="118" spans="2:65" s="1" customFormat="1" ht="24">
      <c r="B118" s="40"/>
      <c r="D118" s="197" t="s">
        <v>174</v>
      </c>
      <c r="F118" s="198" t="s">
        <v>297</v>
      </c>
      <c r="I118" s="195"/>
      <c r="L118" s="40"/>
      <c r="M118" s="196"/>
      <c r="N118" s="41"/>
      <c r="O118" s="41"/>
      <c r="P118" s="41"/>
      <c r="Q118" s="41"/>
      <c r="R118" s="41"/>
      <c r="S118" s="41"/>
      <c r="T118" s="69"/>
      <c r="AT118" s="23" t="s">
        <v>174</v>
      </c>
      <c r="AU118" s="23" t="s">
        <v>84</v>
      </c>
    </row>
    <row r="119" spans="2:65" s="12" customFormat="1">
      <c r="B119" s="202"/>
      <c r="D119" s="193" t="s">
        <v>258</v>
      </c>
      <c r="F119" s="204" t="s">
        <v>943</v>
      </c>
      <c r="H119" s="205">
        <v>1.3089999999999999</v>
      </c>
      <c r="I119" s="206"/>
      <c r="L119" s="202"/>
      <c r="M119" s="207"/>
      <c r="N119" s="208"/>
      <c r="O119" s="208"/>
      <c r="P119" s="208"/>
      <c r="Q119" s="208"/>
      <c r="R119" s="208"/>
      <c r="S119" s="208"/>
      <c r="T119" s="209"/>
      <c r="AT119" s="210" t="s">
        <v>258</v>
      </c>
      <c r="AU119" s="210" t="s">
        <v>84</v>
      </c>
      <c r="AV119" s="12" t="s">
        <v>84</v>
      </c>
      <c r="AW119" s="12" t="s">
        <v>6</v>
      </c>
      <c r="AX119" s="12" t="s">
        <v>82</v>
      </c>
      <c r="AY119" s="210" t="s">
        <v>166</v>
      </c>
    </row>
    <row r="120" spans="2:65" s="1" customFormat="1" ht="31.5" customHeight="1">
      <c r="B120" s="180"/>
      <c r="C120" s="181" t="s">
        <v>219</v>
      </c>
      <c r="D120" s="181" t="s">
        <v>169</v>
      </c>
      <c r="E120" s="182" t="s">
        <v>298</v>
      </c>
      <c r="F120" s="183" t="s">
        <v>299</v>
      </c>
      <c r="G120" s="184" t="s">
        <v>255</v>
      </c>
      <c r="H120" s="185">
        <v>1.512</v>
      </c>
      <c r="I120" s="186"/>
      <c r="J120" s="187">
        <f>ROUND(I120*H120,2)</f>
        <v>0</v>
      </c>
      <c r="K120" s="183" t="s">
        <v>246</v>
      </c>
      <c r="L120" s="40"/>
      <c r="M120" s="188" t="s">
        <v>5</v>
      </c>
      <c r="N120" s="189" t="s">
        <v>46</v>
      </c>
      <c r="O120" s="41"/>
      <c r="P120" s="190">
        <f>O120*H120</f>
        <v>0</v>
      </c>
      <c r="Q120" s="190">
        <v>0</v>
      </c>
      <c r="R120" s="190">
        <f>Q120*H120</f>
        <v>0</v>
      </c>
      <c r="S120" s="190">
        <v>0</v>
      </c>
      <c r="T120" s="191">
        <f>S120*H120</f>
        <v>0</v>
      </c>
      <c r="AR120" s="23" t="s">
        <v>165</v>
      </c>
      <c r="AT120" s="23" t="s">
        <v>169</v>
      </c>
      <c r="AU120" s="23" t="s">
        <v>84</v>
      </c>
      <c r="AY120" s="23" t="s">
        <v>166</v>
      </c>
      <c r="BE120" s="192">
        <f>IF(N120="základní",J120,0)</f>
        <v>0</v>
      </c>
      <c r="BF120" s="192">
        <f>IF(N120="snížená",J120,0)</f>
        <v>0</v>
      </c>
      <c r="BG120" s="192">
        <f>IF(N120="zákl. přenesená",J120,0)</f>
        <v>0</v>
      </c>
      <c r="BH120" s="192">
        <f>IF(N120="sníž. přenesená",J120,0)</f>
        <v>0</v>
      </c>
      <c r="BI120" s="192">
        <f>IF(N120="nulová",J120,0)</f>
        <v>0</v>
      </c>
      <c r="BJ120" s="23" t="s">
        <v>82</v>
      </c>
      <c r="BK120" s="192">
        <f>ROUND(I120*H120,2)</f>
        <v>0</v>
      </c>
      <c r="BL120" s="23" t="s">
        <v>165</v>
      </c>
      <c r="BM120" s="23" t="s">
        <v>944</v>
      </c>
    </row>
    <row r="121" spans="2:65" s="1" customFormat="1" ht="36">
      <c r="B121" s="40"/>
      <c r="D121" s="197" t="s">
        <v>174</v>
      </c>
      <c r="F121" s="198" t="s">
        <v>301</v>
      </c>
      <c r="I121" s="195"/>
      <c r="L121" s="40"/>
      <c r="M121" s="196"/>
      <c r="N121" s="41"/>
      <c r="O121" s="41"/>
      <c r="P121" s="41"/>
      <c r="Q121" s="41"/>
      <c r="R121" s="41"/>
      <c r="S121" s="41"/>
      <c r="T121" s="69"/>
      <c r="AT121" s="23" t="s">
        <v>174</v>
      </c>
      <c r="AU121" s="23" t="s">
        <v>84</v>
      </c>
    </row>
    <row r="122" spans="2:65" s="12" customFormat="1">
      <c r="B122" s="202"/>
      <c r="D122" s="193" t="s">
        <v>258</v>
      </c>
      <c r="F122" s="204" t="s">
        <v>937</v>
      </c>
      <c r="H122" s="205">
        <v>1.512</v>
      </c>
      <c r="I122" s="206"/>
      <c r="L122" s="202"/>
      <c r="M122" s="207"/>
      <c r="N122" s="208"/>
      <c r="O122" s="208"/>
      <c r="P122" s="208"/>
      <c r="Q122" s="208"/>
      <c r="R122" s="208"/>
      <c r="S122" s="208"/>
      <c r="T122" s="209"/>
      <c r="AT122" s="210" t="s">
        <v>258</v>
      </c>
      <c r="AU122" s="210" t="s">
        <v>84</v>
      </c>
      <c r="AV122" s="12" t="s">
        <v>84</v>
      </c>
      <c r="AW122" s="12" t="s">
        <v>6</v>
      </c>
      <c r="AX122" s="12" t="s">
        <v>82</v>
      </c>
      <c r="AY122" s="210" t="s">
        <v>166</v>
      </c>
    </row>
    <row r="123" spans="2:65" s="1" customFormat="1" ht="31.5" customHeight="1">
      <c r="B123" s="180"/>
      <c r="C123" s="181" t="s">
        <v>224</v>
      </c>
      <c r="D123" s="181" t="s">
        <v>169</v>
      </c>
      <c r="E123" s="182" t="s">
        <v>304</v>
      </c>
      <c r="F123" s="183" t="s">
        <v>305</v>
      </c>
      <c r="G123" s="184" t="s">
        <v>255</v>
      </c>
      <c r="H123" s="185">
        <v>0.75600000000000001</v>
      </c>
      <c r="I123" s="186"/>
      <c r="J123" s="187">
        <f>ROUND(I123*H123,2)</f>
        <v>0</v>
      </c>
      <c r="K123" s="183" t="s">
        <v>246</v>
      </c>
      <c r="L123" s="40"/>
      <c r="M123" s="188" t="s">
        <v>5</v>
      </c>
      <c r="N123" s="189" t="s">
        <v>46</v>
      </c>
      <c r="O123" s="41"/>
      <c r="P123" s="190">
        <f>O123*H123</f>
        <v>0</v>
      </c>
      <c r="Q123" s="190">
        <v>0</v>
      </c>
      <c r="R123" s="190">
        <f>Q123*H123</f>
        <v>0</v>
      </c>
      <c r="S123" s="190">
        <v>0</v>
      </c>
      <c r="T123" s="191">
        <f>S123*H123</f>
        <v>0</v>
      </c>
      <c r="AR123" s="23" t="s">
        <v>165</v>
      </c>
      <c r="AT123" s="23" t="s">
        <v>169</v>
      </c>
      <c r="AU123" s="23" t="s">
        <v>84</v>
      </c>
      <c r="AY123" s="23" t="s">
        <v>166</v>
      </c>
      <c r="BE123" s="192">
        <f>IF(N123="základní",J123,0)</f>
        <v>0</v>
      </c>
      <c r="BF123" s="192">
        <f>IF(N123="snížená",J123,0)</f>
        <v>0</v>
      </c>
      <c r="BG123" s="192">
        <f>IF(N123="zákl. přenesená",J123,0)</f>
        <v>0</v>
      </c>
      <c r="BH123" s="192">
        <f>IF(N123="sníž. přenesená",J123,0)</f>
        <v>0</v>
      </c>
      <c r="BI123" s="192">
        <f>IF(N123="nulová",J123,0)</f>
        <v>0</v>
      </c>
      <c r="BJ123" s="23" t="s">
        <v>82</v>
      </c>
      <c r="BK123" s="192">
        <f>ROUND(I123*H123,2)</f>
        <v>0</v>
      </c>
      <c r="BL123" s="23" t="s">
        <v>165</v>
      </c>
      <c r="BM123" s="23" t="s">
        <v>945</v>
      </c>
    </row>
    <row r="124" spans="2:65" s="1" customFormat="1" ht="36">
      <c r="B124" s="40"/>
      <c r="D124" s="197" t="s">
        <v>174</v>
      </c>
      <c r="F124" s="198" t="s">
        <v>307</v>
      </c>
      <c r="I124" s="195"/>
      <c r="L124" s="40"/>
      <c r="M124" s="196"/>
      <c r="N124" s="41"/>
      <c r="O124" s="41"/>
      <c r="P124" s="41"/>
      <c r="Q124" s="41"/>
      <c r="R124" s="41"/>
      <c r="S124" s="41"/>
      <c r="T124" s="69"/>
      <c r="AT124" s="23" t="s">
        <v>174</v>
      </c>
      <c r="AU124" s="23" t="s">
        <v>84</v>
      </c>
    </row>
    <row r="125" spans="2:65" s="12" customFormat="1">
      <c r="B125" s="202"/>
      <c r="D125" s="193" t="s">
        <v>258</v>
      </c>
      <c r="F125" s="204" t="s">
        <v>939</v>
      </c>
      <c r="H125" s="205">
        <v>0.75600000000000001</v>
      </c>
      <c r="I125" s="206"/>
      <c r="L125" s="202"/>
      <c r="M125" s="207"/>
      <c r="N125" s="208"/>
      <c r="O125" s="208"/>
      <c r="P125" s="208"/>
      <c r="Q125" s="208"/>
      <c r="R125" s="208"/>
      <c r="S125" s="208"/>
      <c r="T125" s="209"/>
      <c r="AT125" s="210" t="s">
        <v>258</v>
      </c>
      <c r="AU125" s="210" t="s">
        <v>84</v>
      </c>
      <c r="AV125" s="12" t="s">
        <v>84</v>
      </c>
      <c r="AW125" s="12" t="s">
        <v>6</v>
      </c>
      <c r="AX125" s="12" t="s">
        <v>82</v>
      </c>
      <c r="AY125" s="210" t="s">
        <v>166</v>
      </c>
    </row>
    <row r="126" spans="2:65" s="1" customFormat="1" ht="22.5" customHeight="1">
      <c r="B126" s="180"/>
      <c r="C126" s="181" t="s">
        <v>303</v>
      </c>
      <c r="D126" s="181" t="s">
        <v>169</v>
      </c>
      <c r="E126" s="182" t="s">
        <v>310</v>
      </c>
      <c r="F126" s="183" t="s">
        <v>311</v>
      </c>
      <c r="G126" s="184" t="s">
        <v>255</v>
      </c>
      <c r="H126" s="185">
        <v>26.18</v>
      </c>
      <c r="I126" s="186"/>
      <c r="J126" s="187">
        <f>ROUND(I126*H126,2)</f>
        <v>0</v>
      </c>
      <c r="K126" s="183" t="s">
        <v>246</v>
      </c>
      <c r="L126" s="40"/>
      <c r="M126" s="188" t="s">
        <v>5</v>
      </c>
      <c r="N126" s="189" t="s">
        <v>46</v>
      </c>
      <c r="O126" s="41"/>
      <c r="P126" s="190">
        <f>O126*H126</f>
        <v>0</v>
      </c>
      <c r="Q126" s="190">
        <v>0</v>
      </c>
      <c r="R126" s="190">
        <f>Q126*H126</f>
        <v>0</v>
      </c>
      <c r="S126" s="190">
        <v>0</v>
      </c>
      <c r="T126" s="191">
        <f>S126*H126</f>
        <v>0</v>
      </c>
      <c r="AR126" s="23" t="s">
        <v>165</v>
      </c>
      <c r="AT126" s="23" t="s">
        <v>169</v>
      </c>
      <c r="AU126" s="23" t="s">
        <v>84</v>
      </c>
      <c r="AY126" s="23" t="s">
        <v>166</v>
      </c>
      <c r="BE126" s="192">
        <f>IF(N126="základní",J126,0)</f>
        <v>0</v>
      </c>
      <c r="BF126" s="192">
        <f>IF(N126="snížená",J126,0)</f>
        <v>0</v>
      </c>
      <c r="BG126" s="192">
        <f>IF(N126="zákl. přenesená",J126,0)</f>
        <v>0</v>
      </c>
      <c r="BH126" s="192">
        <f>IF(N126="sníž. přenesená",J126,0)</f>
        <v>0</v>
      </c>
      <c r="BI126" s="192">
        <f>IF(N126="nulová",J126,0)</f>
        <v>0</v>
      </c>
      <c r="BJ126" s="23" t="s">
        <v>82</v>
      </c>
      <c r="BK126" s="192">
        <f>ROUND(I126*H126,2)</f>
        <v>0</v>
      </c>
      <c r="BL126" s="23" t="s">
        <v>165</v>
      </c>
      <c r="BM126" s="23" t="s">
        <v>946</v>
      </c>
    </row>
    <row r="127" spans="2:65" s="1" customFormat="1" ht="36">
      <c r="B127" s="40"/>
      <c r="D127" s="197" t="s">
        <v>174</v>
      </c>
      <c r="F127" s="198" t="s">
        <v>313</v>
      </c>
      <c r="I127" s="195"/>
      <c r="L127" s="40"/>
      <c r="M127" s="196"/>
      <c r="N127" s="41"/>
      <c r="O127" s="41"/>
      <c r="P127" s="41"/>
      <c r="Q127" s="41"/>
      <c r="R127" s="41"/>
      <c r="S127" s="41"/>
      <c r="T127" s="69"/>
      <c r="AT127" s="23" t="s">
        <v>174</v>
      </c>
      <c r="AU127" s="23" t="s">
        <v>84</v>
      </c>
    </row>
    <row r="128" spans="2:65" s="12" customFormat="1">
      <c r="B128" s="202"/>
      <c r="D128" s="193" t="s">
        <v>258</v>
      </c>
      <c r="E128" s="203" t="s">
        <v>5</v>
      </c>
      <c r="F128" s="204" t="s">
        <v>947</v>
      </c>
      <c r="H128" s="205">
        <v>26.18</v>
      </c>
      <c r="I128" s="206"/>
      <c r="L128" s="202"/>
      <c r="M128" s="207"/>
      <c r="N128" s="208"/>
      <c r="O128" s="208"/>
      <c r="P128" s="208"/>
      <c r="Q128" s="208"/>
      <c r="R128" s="208"/>
      <c r="S128" s="208"/>
      <c r="T128" s="209"/>
      <c r="AT128" s="210" t="s">
        <v>258</v>
      </c>
      <c r="AU128" s="210" t="s">
        <v>84</v>
      </c>
      <c r="AV128" s="12" t="s">
        <v>84</v>
      </c>
      <c r="AW128" s="12" t="s">
        <v>38</v>
      </c>
      <c r="AX128" s="12" t="s">
        <v>82</v>
      </c>
      <c r="AY128" s="210" t="s">
        <v>166</v>
      </c>
    </row>
    <row r="129" spans="2:65" s="1" customFormat="1" ht="22.5" customHeight="1">
      <c r="B129" s="180"/>
      <c r="C129" s="181" t="s">
        <v>309</v>
      </c>
      <c r="D129" s="181" t="s">
        <v>169</v>
      </c>
      <c r="E129" s="182" t="s">
        <v>948</v>
      </c>
      <c r="F129" s="183" t="s">
        <v>949</v>
      </c>
      <c r="G129" s="184" t="s">
        <v>255</v>
      </c>
      <c r="H129" s="185">
        <v>5.04</v>
      </c>
      <c r="I129" s="186"/>
      <c r="J129" s="187">
        <f>ROUND(I129*H129,2)</f>
        <v>0</v>
      </c>
      <c r="K129" s="183" t="s">
        <v>246</v>
      </c>
      <c r="L129" s="40"/>
      <c r="M129" s="188" t="s">
        <v>5</v>
      </c>
      <c r="N129" s="189" t="s">
        <v>46</v>
      </c>
      <c r="O129" s="41"/>
      <c r="P129" s="190">
        <f>O129*H129</f>
        <v>0</v>
      </c>
      <c r="Q129" s="190">
        <v>0</v>
      </c>
      <c r="R129" s="190">
        <f>Q129*H129</f>
        <v>0</v>
      </c>
      <c r="S129" s="190">
        <v>0</v>
      </c>
      <c r="T129" s="191">
        <f>S129*H129</f>
        <v>0</v>
      </c>
      <c r="AR129" s="23" t="s">
        <v>165</v>
      </c>
      <c r="AT129" s="23" t="s">
        <v>169</v>
      </c>
      <c r="AU129" s="23" t="s">
        <v>84</v>
      </c>
      <c r="AY129" s="23" t="s">
        <v>166</v>
      </c>
      <c r="BE129" s="192">
        <f>IF(N129="základní",J129,0)</f>
        <v>0</v>
      </c>
      <c r="BF129" s="192">
        <f>IF(N129="snížená",J129,0)</f>
        <v>0</v>
      </c>
      <c r="BG129" s="192">
        <f>IF(N129="zákl. přenesená",J129,0)</f>
        <v>0</v>
      </c>
      <c r="BH129" s="192">
        <f>IF(N129="sníž. přenesená",J129,0)</f>
        <v>0</v>
      </c>
      <c r="BI129" s="192">
        <f>IF(N129="nulová",J129,0)</f>
        <v>0</v>
      </c>
      <c r="BJ129" s="23" t="s">
        <v>82</v>
      </c>
      <c r="BK129" s="192">
        <f>ROUND(I129*H129,2)</f>
        <v>0</v>
      </c>
      <c r="BL129" s="23" t="s">
        <v>165</v>
      </c>
      <c r="BM129" s="23" t="s">
        <v>950</v>
      </c>
    </row>
    <row r="130" spans="2:65" s="1" customFormat="1" ht="36">
      <c r="B130" s="40"/>
      <c r="D130" s="197" t="s">
        <v>174</v>
      </c>
      <c r="F130" s="198" t="s">
        <v>951</v>
      </c>
      <c r="I130" s="195"/>
      <c r="L130" s="40"/>
      <c r="M130" s="196"/>
      <c r="N130" s="41"/>
      <c r="O130" s="41"/>
      <c r="P130" s="41"/>
      <c r="Q130" s="41"/>
      <c r="R130" s="41"/>
      <c r="S130" s="41"/>
      <c r="T130" s="69"/>
      <c r="AT130" s="23" t="s">
        <v>174</v>
      </c>
      <c r="AU130" s="23" t="s">
        <v>84</v>
      </c>
    </row>
    <row r="131" spans="2:65" s="12" customFormat="1">
      <c r="B131" s="202"/>
      <c r="D131" s="193" t="s">
        <v>258</v>
      </c>
      <c r="E131" s="203" t="s">
        <v>5</v>
      </c>
      <c r="F131" s="204" t="s">
        <v>952</v>
      </c>
      <c r="H131" s="205">
        <v>5.04</v>
      </c>
      <c r="I131" s="206"/>
      <c r="L131" s="202"/>
      <c r="M131" s="207"/>
      <c r="N131" s="208"/>
      <c r="O131" s="208"/>
      <c r="P131" s="208"/>
      <c r="Q131" s="208"/>
      <c r="R131" s="208"/>
      <c r="S131" s="208"/>
      <c r="T131" s="209"/>
      <c r="AT131" s="210" t="s">
        <v>258</v>
      </c>
      <c r="AU131" s="210" t="s">
        <v>84</v>
      </c>
      <c r="AV131" s="12" t="s">
        <v>84</v>
      </c>
      <c r="AW131" s="12" t="s">
        <v>38</v>
      </c>
      <c r="AX131" s="12" t="s">
        <v>82</v>
      </c>
      <c r="AY131" s="210" t="s">
        <v>166</v>
      </c>
    </row>
    <row r="132" spans="2:65" s="1" customFormat="1" ht="22.5" customHeight="1">
      <c r="B132" s="180"/>
      <c r="C132" s="181" t="s">
        <v>11</v>
      </c>
      <c r="D132" s="181" t="s">
        <v>169</v>
      </c>
      <c r="E132" s="182" t="s">
        <v>316</v>
      </c>
      <c r="F132" s="183" t="s">
        <v>317</v>
      </c>
      <c r="G132" s="184" t="s">
        <v>255</v>
      </c>
      <c r="H132" s="185">
        <v>10.228</v>
      </c>
      <c r="I132" s="186"/>
      <c r="J132" s="187">
        <f>ROUND(I132*H132,2)</f>
        <v>0</v>
      </c>
      <c r="K132" s="183" t="s">
        <v>246</v>
      </c>
      <c r="L132" s="40"/>
      <c r="M132" s="188" t="s">
        <v>5</v>
      </c>
      <c r="N132" s="189" t="s">
        <v>46</v>
      </c>
      <c r="O132" s="41"/>
      <c r="P132" s="190">
        <f>O132*H132</f>
        <v>0</v>
      </c>
      <c r="Q132" s="190">
        <v>0</v>
      </c>
      <c r="R132" s="190">
        <f>Q132*H132</f>
        <v>0</v>
      </c>
      <c r="S132" s="190">
        <v>0</v>
      </c>
      <c r="T132" s="191">
        <f>S132*H132</f>
        <v>0</v>
      </c>
      <c r="AR132" s="23" t="s">
        <v>165</v>
      </c>
      <c r="AT132" s="23" t="s">
        <v>169</v>
      </c>
      <c r="AU132" s="23" t="s">
        <v>84</v>
      </c>
      <c r="AY132" s="23" t="s">
        <v>166</v>
      </c>
      <c r="BE132" s="192">
        <f>IF(N132="základní",J132,0)</f>
        <v>0</v>
      </c>
      <c r="BF132" s="192">
        <f>IF(N132="snížená",J132,0)</f>
        <v>0</v>
      </c>
      <c r="BG132" s="192">
        <f>IF(N132="zákl. přenesená",J132,0)</f>
        <v>0</v>
      </c>
      <c r="BH132" s="192">
        <f>IF(N132="sníž. přenesená",J132,0)</f>
        <v>0</v>
      </c>
      <c r="BI132" s="192">
        <f>IF(N132="nulová",J132,0)</f>
        <v>0</v>
      </c>
      <c r="BJ132" s="23" t="s">
        <v>82</v>
      </c>
      <c r="BK132" s="192">
        <f>ROUND(I132*H132,2)</f>
        <v>0</v>
      </c>
      <c r="BL132" s="23" t="s">
        <v>165</v>
      </c>
      <c r="BM132" s="23" t="s">
        <v>953</v>
      </c>
    </row>
    <row r="133" spans="2:65" s="1" customFormat="1" ht="36">
      <c r="B133" s="40"/>
      <c r="D133" s="197" t="s">
        <v>174</v>
      </c>
      <c r="F133" s="198" t="s">
        <v>319</v>
      </c>
      <c r="I133" s="195"/>
      <c r="L133" s="40"/>
      <c r="M133" s="196"/>
      <c r="N133" s="41"/>
      <c r="O133" s="41"/>
      <c r="P133" s="41"/>
      <c r="Q133" s="41"/>
      <c r="R133" s="41"/>
      <c r="S133" s="41"/>
      <c r="T133" s="69"/>
      <c r="AT133" s="23" t="s">
        <v>174</v>
      </c>
      <c r="AU133" s="23" t="s">
        <v>84</v>
      </c>
    </row>
    <row r="134" spans="2:65" s="12" customFormat="1">
      <c r="B134" s="202"/>
      <c r="D134" s="193" t="s">
        <v>258</v>
      </c>
      <c r="E134" s="203" t="s">
        <v>5</v>
      </c>
      <c r="F134" s="204" t="s">
        <v>954</v>
      </c>
      <c r="H134" s="205">
        <v>10.228</v>
      </c>
      <c r="I134" s="206"/>
      <c r="L134" s="202"/>
      <c r="M134" s="207"/>
      <c r="N134" s="208"/>
      <c r="O134" s="208"/>
      <c r="P134" s="208"/>
      <c r="Q134" s="208"/>
      <c r="R134" s="208"/>
      <c r="S134" s="208"/>
      <c r="T134" s="209"/>
      <c r="AT134" s="210" t="s">
        <v>258</v>
      </c>
      <c r="AU134" s="210" t="s">
        <v>84</v>
      </c>
      <c r="AV134" s="12" t="s">
        <v>84</v>
      </c>
      <c r="AW134" s="12" t="s">
        <v>38</v>
      </c>
      <c r="AX134" s="12" t="s">
        <v>82</v>
      </c>
      <c r="AY134" s="210" t="s">
        <v>166</v>
      </c>
    </row>
    <row r="135" spans="2:65" s="1" customFormat="1" ht="31.5" customHeight="1">
      <c r="B135" s="180"/>
      <c r="C135" s="181" t="s">
        <v>321</v>
      </c>
      <c r="D135" s="181" t="s">
        <v>169</v>
      </c>
      <c r="E135" s="182" t="s">
        <v>322</v>
      </c>
      <c r="F135" s="183" t="s">
        <v>323</v>
      </c>
      <c r="G135" s="184" t="s">
        <v>255</v>
      </c>
      <c r="H135" s="185">
        <v>102.28</v>
      </c>
      <c r="I135" s="186"/>
      <c r="J135" s="187">
        <f>ROUND(I135*H135,2)</f>
        <v>0</v>
      </c>
      <c r="K135" s="183" t="s">
        <v>246</v>
      </c>
      <c r="L135" s="40"/>
      <c r="M135" s="188" t="s">
        <v>5</v>
      </c>
      <c r="N135" s="189" t="s">
        <v>46</v>
      </c>
      <c r="O135" s="41"/>
      <c r="P135" s="190">
        <f>O135*H135</f>
        <v>0</v>
      </c>
      <c r="Q135" s="190">
        <v>0</v>
      </c>
      <c r="R135" s="190">
        <f>Q135*H135</f>
        <v>0</v>
      </c>
      <c r="S135" s="190">
        <v>0</v>
      </c>
      <c r="T135" s="191">
        <f>S135*H135</f>
        <v>0</v>
      </c>
      <c r="AR135" s="23" t="s">
        <v>165</v>
      </c>
      <c r="AT135" s="23" t="s">
        <v>169</v>
      </c>
      <c r="AU135" s="23" t="s">
        <v>84</v>
      </c>
      <c r="AY135" s="23" t="s">
        <v>166</v>
      </c>
      <c r="BE135" s="192">
        <f>IF(N135="základní",J135,0)</f>
        <v>0</v>
      </c>
      <c r="BF135" s="192">
        <f>IF(N135="snížená",J135,0)</f>
        <v>0</v>
      </c>
      <c r="BG135" s="192">
        <f>IF(N135="zákl. přenesená",J135,0)</f>
        <v>0</v>
      </c>
      <c r="BH135" s="192">
        <f>IF(N135="sníž. přenesená",J135,0)</f>
        <v>0</v>
      </c>
      <c r="BI135" s="192">
        <f>IF(N135="nulová",J135,0)</f>
        <v>0</v>
      </c>
      <c r="BJ135" s="23" t="s">
        <v>82</v>
      </c>
      <c r="BK135" s="192">
        <f>ROUND(I135*H135,2)</f>
        <v>0</v>
      </c>
      <c r="BL135" s="23" t="s">
        <v>165</v>
      </c>
      <c r="BM135" s="23" t="s">
        <v>955</v>
      </c>
    </row>
    <row r="136" spans="2:65" s="1" customFormat="1" ht="36">
      <c r="B136" s="40"/>
      <c r="D136" s="197" t="s">
        <v>174</v>
      </c>
      <c r="F136" s="198" t="s">
        <v>325</v>
      </c>
      <c r="I136" s="195"/>
      <c r="L136" s="40"/>
      <c r="M136" s="196"/>
      <c r="N136" s="41"/>
      <c r="O136" s="41"/>
      <c r="P136" s="41"/>
      <c r="Q136" s="41"/>
      <c r="R136" s="41"/>
      <c r="S136" s="41"/>
      <c r="T136" s="69"/>
      <c r="AT136" s="23" t="s">
        <v>174</v>
      </c>
      <c r="AU136" s="23" t="s">
        <v>84</v>
      </c>
    </row>
    <row r="137" spans="2:65" s="12" customFormat="1">
      <c r="B137" s="202"/>
      <c r="D137" s="193" t="s">
        <v>258</v>
      </c>
      <c r="F137" s="204" t="s">
        <v>956</v>
      </c>
      <c r="H137" s="205">
        <v>102.28</v>
      </c>
      <c r="I137" s="206"/>
      <c r="L137" s="202"/>
      <c r="M137" s="207"/>
      <c r="N137" s="208"/>
      <c r="O137" s="208"/>
      <c r="P137" s="208"/>
      <c r="Q137" s="208"/>
      <c r="R137" s="208"/>
      <c r="S137" s="208"/>
      <c r="T137" s="209"/>
      <c r="AT137" s="210" t="s">
        <v>258</v>
      </c>
      <c r="AU137" s="210" t="s">
        <v>84</v>
      </c>
      <c r="AV137" s="12" t="s">
        <v>84</v>
      </c>
      <c r="AW137" s="12" t="s">
        <v>6</v>
      </c>
      <c r="AX137" s="12" t="s">
        <v>82</v>
      </c>
      <c r="AY137" s="210" t="s">
        <v>166</v>
      </c>
    </row>
    <row r="138" spans="2:65" s="1" customFormat="1" ht="22.5" customHeight="1">
      <c r="B138" s="180"/>
      <c r="C138" s="181" t="s">
        <v>327</v>
      </c>
      <c r="D138" s="181" t="s">
        <v>169</v>
      </c>
      <c r="E138" s="182" t="s">
        <v>328</v>
      </c>
      <c r="F138" s="183" t="s">
        <v>329</v>
      </c>
      <c r="G138" s="184" t="s">
        <v>255</v>
      </c>
      <c r="H138" s="185">
        <v>10.228</v>
      </c>
      <c r="I138" s="186"/>
      <c r="J138" s="187">
        <f>ROUND(I138*H138,2)</f>
        <v>0</v>
      </c>
      <c r="K138" s="183" t="s">
        <v>246</v>
      </c>
      <c r="L138" s="40"/>
      <c r="M138" s="188" t="s">
        <v>5</v>
      </c>
      <c r="N138" s="189" t="s">
        <v>46</v>
      </c>
      <c r="O138" s="41"/>
      <c r="P138" s="190">
        <f>O138*H138</f>
        <v>0</v>
      </c>
      <c r="Q138" s="190">
        <v>0</v>
      </c>
      <c r="R138" s="190">
        <f>Q138*H138</f>
        <v>0</v>
      </c>
      <c r="S138" s="190">
        <v>0</v>
      </c>
      <c r="T138" s="191">
        <f>S138*H138</f>
        <v>0</v>
      </c>
      <c r="AR138" s="23" t="s">
        <v>165</v>
      </c>
      <c r="AT138" s="23" t="s">
        <v>169</v>
      </c>
      <c r="AU138" s="23" t="s">
        <v>84</v>
      </c>
      <c r="AY138" s="23" t="s">
        <v>166</v>
      </c>
      <c r="BE138" s="192">
        <f>IF(N138="základní",J138,0)</f>
        <v>0</v>
      </c>
      <c r="BF138" s="192">
        <f>IF(N138="snížená",J138,0)</f>
        <v>0</v>
      </c>
      <c r="BG138" s="192">
        <f>IF(N138="zákl. přenesená",J138,0)</f>
        <v>0</v>
      </c>
      <c r="BH138" s="192">
        <f>IF(N138="sníž. přenesená",J138,0)</f>
        <v>0</v>
      </c>
      <c r="BI138" s="192">
        <f>IF(N138="nulová",J138,0)</f>
        <v>0</v>
      </c>
      <c r="BJ138" s="23" t="s">
        <v>82</v>
      </c>
      <c r="BK138" s="192">
        <f>ROUND(I138*H138,2)</f>
        <v>0</v>
      </c>
      <c r="BL138" s="23" t="s">
        <v>165</v>
      </c>
      <c r="BM138" s="23" t="s">
        <v>957</v>
      </c>
    </row>
    <row r="139" spans="2:65" s="1" customFormat="1" ht="24">
      <c r="B139" s="40"/>
      <c r="D139" s="193" t="s">
        <v>174</v>
      </c>
      <c r="F139" s="194" t="s">
        <v>331</v>
      </c>
      <c r="I139" s="195"/>
      <c r="L139" s="40"/>
      <c r="M139" s="196"/>
      <c r="N139" s="41"/>
      <c r="O139" s="41"/>
      <c r="P139" s="41"/>
      <c r="Q139" s="41"/>
      <c r="R139" s="41"/>
      <c r="S139" s="41"/>
      <c r="T139" s="69"/>
      <c r="AT139" s="23" t="s">
        <v>174</v>
      </c>
      <c r="AU139" s="23" t="s">
        <v>84</v>
      </c>
    </row>
    <row r="140" spans="2:65" s="1" customFormat="1" ht="22.5" customHeight="1">
      <c r="B140" s="180"/>
      <c r="C140" s="181" t="s">
        <v>332</v>
      </c>
      <c r="D140" s="181" t="s">
        <v>169</v>
      </c>
      <c r="E140" s="182" t="s">
        <v>333</v>
      </c>
      <c r="F140" s="183" t="s">
        <v>334</v>
      </c>
      <c r="G140" s="184" t="s">
        <v>255</v>
      </c>
      <c r="H140" s="185">
        <v>10.228</v>
      </c>
      <c r="I140" s="186"/>
      <c r="J140" s="187">
        <f>ROUND(I140*H140,2)</f>
        <v>0</v>
      </c>
      <c r="K140" s="183" t="s">
        <v>246</v>
      </c>
      <c r="L140" s="40"/>
      <c r="M140" s="188" t="s">
        <v>5</v>
      </c>
      <c r="N140" s="189" t="s">
        <v>46</v>
      </c>
      <c r="O140" s="41"/>
      <c r="P140" s="190">
        <f>O140*H140</f>
        <v>0</v>
      </c>
      <c r="Q140" s="190">
        <v>0</v>
      </c>
      <c r="R140" s="190">
        <f>Q140*H140</f>
        <v>0</v>
      </c>
      <c r="S140" s="190">
        <v>0</v>
      </c>
      <c r="T140" s="191">
        <f>S140*H140</f>
        <v>0</v>
      </c>
      <c r="AR140" s="23" t="s">
        <v>165</v>
      </c>
      <c r="AT140" s="23" t="s">
        <v>169</v>
      </c>
      <c r="AU140" s="23" t="s">
        <v>84</v>
      </c>
      <c r="AY140" s="23" t="s">
        <v>166</v>
      </c>
      <c r="BE140" s="192">
        <f>IF(N140="základní",J140,0)</f>
        <v>0</v>
      </c>
      <c r="BF140" s="192">
        <f>IF(N140="snížená",J140,0)</f>
        <v>0</v>
      </c>
      <c r="BG140" s="192">
        <f>IF(N140="zákl. přenesená",J140,0)</f>
        <v>0</v>
      </c>
      <c r="BH140" s="192">
        <f>IF(N140="sníž. přenesená",J140,0)</f>
        <v>0</v>
      </c>
      <c r="BI140" s="192">
        <f>IF(N140="nulová",J140,0)</f>
        <v>0</v>
      </c>
      <c r="BJ140" s="23" t="s">
        <v>82</v>
      </c>
      <c r="BK140" s="192">
        <f>ROUND(I140*H140,2)</f>
        <v>0</v>
      </c>
      <c r="BL140" s="23" t="s">
        <v>165</v>
      </c>
      <c r="BM140" s="23" t="s">
        <v>958</v>
      </c>
    </row>
    <row r="141" spans="2:65" s="1" customFormat="1">
      <c r="B141" s="40"/>
      <c r="D141" s="193" t="s">
        <v>174</v>
      </c>
      <c r="F141" s="194" t="s">
        <v>334</v>
      </c>
      <c r="I141" s="195"/>
      <c r="L141" s="40"/>
      <c r="M141" s="196"/>
      <c r="N141" s="41"/>
      <c r="O141" s="41"/>
      <c r="P141" s="41"/>
      <c r="Q141" s="41"/>
      <c r="R141" s="41"/>
      <c r="S141" s="41"/>
      <c r="T141" s="69"/>
      <c r="AT141" s="23" t="s">
        <v>174</v>
      </c>
      <c r="AU141" s="23" t="s">
        <v>84</v>
      </c>
    </row>
    <row r="142" spans="2:65" s="1" customFormat="1" ht="22.5" customHeight="1">
      <c r="B142" s="180"/>
      <c r="C142" s="181" t="s">
        <v>336</v>
      </c>
      <c r="D142" s="181" t="s">
        <v>169</v>
      </c>
      <c r="E142" s="182" t="s">
        <v>337</v>
      </c>
      <c r="F142" s="183" t="s">
        <v>338</v>
      </c>
      <c r="G142" s="184" t="s">
        <v>339</v>
      </c>
      <c r="H142" s="185">
        <v>20.456</v>
      </c>
      <c r="I142" s="186"/>
      <c r="J142" s="187">
        <f>ROUND(I142*H142,2)</f>
        <v>0</v>
      </c>
      <c r="K142" s="183" t="s">
        <v>246</v>
      </c>
      <c r="L142" s="40"/>
      <c r="M142" s="188" t="s">
        <v>5</v>
      </c>
      <c r="N142" s="189" t="s">
        <v>46</v>
      </c>
      <c r="O142" s="41"/>
      <c r="P142" s="190">
        <f>O142*H142</f>
        <v>0</v>
      </c>
      <c r="Q142" s="190">
        <v>0</v>
      </c>
      <c r="R142" s="190">
        <f>Q142*H142</f>
        <v>0</v>
      </c>
      <c r="S142" s="190">
        <v>0</v>
      </c>
      <c r="T142" s="191">
        <f>S142*H142</f>
        <v>0</v>
      </c>
      <c r="AR142" s="23" t="s">
        <v>165</v>
      </c>
      <c r="AT142" s="23" t="s">
        <v>169</v>
      </c>
      <c r="AU142" s="23" t="s">
        <v>84</v>
      </c>
      <c r="AY142" s="23" t="s">
        <v>166</v>
      </c>
      <c r="BE142" s="192">
        <f>IF(N142="základní",J142,0)</f>
        <v>0</v>
      </c>
      <c r="BF142" s="192">
        <f>IF(N142="snížená",J142,0)</f>
        <v>0</v>
      </c>
      <c r="BG142" s="192">
        <f>IF(N142="zákl. přenesená",J142,0)</f>
        <v>0</v>
      </c>
      <c r="BH142" s="192">
        <f>IF(N142="sníž. přenesená",J142,0)</f>
        <v>0</v>
      </c>
      <c r="BI142" s="192">
        <f>IF(N142="nulová",J142,0)</f>
        <v>0</v>
      </c>
      <c r="BJ142" s="23" t="s">
        <v>82</v>
      </c>
      <c r="BK142" s="192">
        <f>ROUND(I142*H142,2)</f>
        <v>0</v>
      </c>
      <c r="BL142" s="23" t="s">
        <v>165</v>
      </c>
      <c r="BM142" s="23" t="s">
        <v>959</v>
      </c>
    </row>
    <row r="143" spans="2:65" s="1" customFormat="1">
      <c r="B143" s="40"/>
      <c r="D143" s="197" t="s">
        <v>174</v>
      </c>
      <c r="F143" s="198" t="s">
        <v>341</v>
      </c>
      <c r="I143" s="195"/>
      <c r="L143" s="40"/>
      <c r="M143" s="196"/>
      <c r="N143" s="41"/>
      <c r="O143" s="41"/>
      <c r="P143" s="41"/>
      <c r="Q143" s="41"/>
      <c r="R143" s="41"/>
      <c r="S143" s="41"/>
      <c r="T143" s="69"/>
      <c r="AT143" s="23" t="s">
        <v>174</v>
      </c>
      <c r="AU143" s="23" t="s">
        <v>84</v>
      </c>
    </row>
    <row r="144" spans="2:65" s="12" customFormat="1">
      <c r="B144" s="202"/>
      <c r="D144" s="193" t="s">
        <v>258</v>
      </c>
      <c r="F144" s="204" t="s">
        <v>960</v>
      </c>
      <c r="H144" s="205">
        <v>20.456</v>
      </c>
      <c r="I144" s="206"/>
      <c r="L144" s="202"/>
      <c r="M144" s="207"/>
      <c r="N144" s="208"/>
      <c r="O144" s="208"/>
      <c r="P144" s="208"/>
      <c r="Q144" s="208"/>
      <c r="R144" s="208"/>
      <c r="S144" s="208"/>
      <c r="T144" s="209"/>
      <c r="AT144" s="210" t="s">
        <v>258</v>
      </c>
      <c r="AU144" s="210" t="s">
        <v>84</v>
      </c>
      <c r="AV144" s="12" t="s">
        <v>84</v>
      </c>
      <c r="AW144" s="12" t="s">
        <v>6</v>
      </c>
      <c r="AX144" s="12" t="s">
        <v>82</v>
      </c>
      <c r="AY144" s="210" t="s">
        <v>166</v>
      </c>
    </row>
    <row r="145" spans="2:65" s="1" customFormat="1" ht="22.5" customHeight="1">
      <c r="B145" s="180"/>
      <c r="C145" s="181" t="s">
        <v>343</v>
      </c>
      <c r="D145" s="181" t="s">
        <v>169</v>
      </c>
      <c r="E145" s="182" t="s">
        <v>344</v>
      </c>
      <c r="F145" s="183" t="s">
        <v>345</v>
      </c>
      <c r="G145" s="184" t="s">
        <v>255</v>
      </c>
      <c r="H145" s="185">
        <v>20.992000000000001</v>
      </c>
      <c r="I145" s="186"/>
      <c r="J145" s="187">
        <f>ROUND(I145*H145,2)</f>
        <v>0</v>
      </c>
      <c r="K145" s="183" t="s">
        <v>246</v>
      </c>
      <c r="L145" s="40"/>
      <c r="M145" s="188" t="s">
        <v>5</v>
      </c>
      <c r="N145" s="189" t="s">
        <v>46</v>
      </c>
      <c r="O145" s="41"/>
      <c r="P145" s="190">
        <f>O145*H145</f>
        <v>0</v>
      </c>
      <c r="Q145" s="190">
        <v>0</v>
      </c>
      <c r="R145" s="190">
        <f>Q145*H145</f>
        <v>0</v>
      </c>
      <c r="S145" s="190">
        <v>0</v>
      </c>
      <c r="T145" s="191">
        <f>S145*H145</f>
        <v>0</v>
      </c>
      <c r="AR145" s="23" t="s">
        <v>165</v>
      </c>
      <c r="AT145" s="23" t="s">
        <v>169</v>
      </c>
      <c r="AU145" s="23" t="s">
        <v>84</v>
      </c>
      <c r="AY145" s="23" t="s">
        <v>166</v>
      </c>
      <c r="BE145" s="192">
        <f>IF(N145="základní",J145,0)</f>
        <v>0</v>
      </c>
      <c r="BF145" s="192">
        <f>IF(N145="snížená",J145,0)</f>
        <v>0</v>
      </c>
      <c r="BG145" s="192">
        <f>IF(N145="zákl. přenesená",J145,0)</f>
        <v>0</v>
      </c>
      <c r="BH145" s="192">
        <f>IF(N145="sníž. přenesená",J145,0)</f>
        <v>0</v>
      </c>
      <c r="BI145" s="192">
        <f>IF(N145="nulová",J145,0)</f>
        <v>0</v>
      </c>
      <c r="BJ145" s="23" t="s">
        <v>82</v>
      </c>
      <c r="BK145" s="192">
        <f>ROUND(I145*H145,2)</f>
        <v>0</v>
      </c>
      <c r="BL145" s="23" t="s">
        <v>165</v>
      </c>
      <c r="BM145" s="23" t="s">
        <v>961</v>
      </c>
    </row>
    <row r="146" spans="2:65" s="1" customFormat="1" ht="24">
      <c r="B146" s="40"/>
      <c r="D146" s="197" t="s">
        <v>174</v>
      </c>
      <c r="F146" s="198" t="s">
        <v>347</v>
      </c>
      <c r="I146" s="195"/>
      <c r="L146" s="40"/>
      <c r="M146" s="196"/>
      <c r="N146" s="41"/>
      <c r="O146" s="41"/>
      <c r="P146" s="41"/>
      <c r="Q146" s="41"/>
      <c r="R146" s="41"/>
      <c r="S146" s="41"/>
      <c r="T146" s="69"/>
      <c r="AT146" s="23" t="s">
        <v>174</v>
      </c>
      <c r="AU146" s="23" t="s">
        <v>84</v>
      </c>
    </row>
    <row r="147" spans="2:65" s="12" customFormat="1">
      <c r="B147" s="202"/>
      <c r="D147" s="193" t="s">
        <v>258</v>
      </c>
      <c r="E147" s="203" t="s">
        <v>5</v>
      </c>
      <c r="F147" s="204" t="s">
        <v>962</v>
      </c>
      <c r="H147" s="205">
        <v>20.992000000000001</v>
      </c>
      <c r="I147" s="206"/>
      <c r="L147" s="202"/>
      <c r="M147" s="207"/>
      <c r="N147" s="208"/>
      <c r="O147" s="208"/>
      <c r="P147" s="208"/>
      <c r="Q147" s="208"/>
      <c r="R147" s="208"/>
      <c r="S147" s="208"/>
      <c r="T147" s="209"/>
      <c r="AT147" s="210" t="s">
        <v>258</v>
      </c>
      <c r="AU147" s="210" t="s">
        <v>84</v>
      </c>
      <c r="AV147" s="12" t="s">
        <v>84</v>
      </c>
      <c r="AW147" s="12" t="s">
        <v>38</v>
      </c>
      <c r="AX147" s="12" t="s">
        <v>82</v>
      </c>
      <c r="AY147" s="210" t="s">
        <v>166</v>
      </c>
    </row>
    <row r="148" spans="2:65" s="1" customFormat="1" ht="22.5" customHeight="1">
      <c r="B148" s="180"/>
      <c r="C148" s="181" t="s">
        <v>10</v>
      </c>
      <c r="D148" s="181" t="s">
        <v>169</v>
      </c>
      <c r="E148" s="182" t="s">
        <v>349</v>
      </c>
      <c r="F148" s="183" t="s">
        <v>350</v>
      </c>
      <c r="G148" s="184" t="s">
        <v>255</v>
      </c>
      <c r="H148" s="185">
        <v>6.8</v>
      </c>
      <c r="I148" s="186"/>
      <c r="J148" s="187">
        <f>ROUND(I148*H148,2)</f>
        <v>0</v>
      </c>
      <c r="K148" s="183" t="s">
        <v>246</v>
      </c>
      <c r="L148" s="40"/>
      <c r="M148" s="188" t="s">
        <v>5</v>
      </c>
      <c r="N148" s="189" t="s">
        <v>46</v>
      </c>
      <c r="O148" s="41"/>
      <c r="P148" s="190">
        <f>O148*H148</f>
        <v>0</v>
      </c>
      <c r="Q148" s="190">
        <v>0</v>
      </c>
      <c r="R148" s="190">
        <f>Q148*H148</f>
        <v>0</v>
      </c>
      <c r="S148" s="190">
        <v>0</v>
      </c>
      <c r="T148" s="191">
        <f>S148*H148</f>
        <v>0</v>
      </c>
      <c r="AR148" s="23" t="s">
        <v>165</v>
      </c>
      <c r="AT148" s="23" t="s">
        <v>169</v>
      </c>
      <c r="AU148" s="23" t="s">
        <v>84</v>
      </c>
      <c r="AY148" s="23" t="s">
        <v>166</v>
      </c>
      <c r="BE148" s="192">
        <f>IF(N148="základní",J148,0)</f>
        <v>0</v>
      </c>
      <c r="BF148" s="192">
        <f>IF(N148="snížená",J148,0)</f>
        <v>0</v>
      </c>
      <c r="BG148" s="192">
        <f>IF(N148="zákl. přenesená",J148,0)</f>
        <v>0</v>
      </c>
      <c r="BH148" s="192">
        <f>IF(N148="sníž. přenesená",J148,0)</f>
        <v>0</v>
      </c>
      <c r="BI148" s="192">
        <f>IF(N148="nulová",J148,0)</f>
        <v>0</v>
      </c>
      <c r="BJ148" s="23" t="s">
        <v>82</v>
      </c>
      <c r="BK148" s="192">
        <f>ROUND(I148*H148,2)</f>
        <v>0</v>
      </c>
      <c r="BL148" s="23" t="s">
        <v>165</v>
      </c>
      <c r="BM148" s="23" t="s">
        <v>963</v>
      </c>
    </row>
    <row r="149" spans="2:65" s="1" customFormat="1" ht="36">
      <c r="B149" s="40"/>
      <c r="D149" s="197" t="s">
        <v>174</v>
      </c>
      <c r="F149" s="198" t="s">
        <v>352</v>
      </c>
      <c r="I149" s="195"/>
      <c r="L149" s="40"/>
      <c r="M149" s="196"/>
      <c r="N149" s="41"/>
      <c r="O149" s="41"/>
      <c r="P149" s="41"/>
      <c r="Q149" s="41"/>
      <c r="R149" s="41"/>
      <c r="S149" s="41"/>
      <c r="T149" s="69"/>
      <c r="AT149" s="23" t="s">
        <v>174</v>
      </c>
      <c r="AU149" s="23" t="s">
        <v>84</v>
      </c>
    </row>
    <row r="150" spans="2:65" s="12" customFormat="1">
      <c r="B150" s="202"/>
      <c r="D150" s="193" t="s">
        <v>258</v>
      </c>
      <c r="E150" s="203" t="s">
        <v>5</v>
      </c>
      <c r="F150" s="204" t="s">
        <v>964</v>
      </c>
      <c r="H150" s="205">
        <v>6.8</v>
      </c>
      <c r="I150" s="206"/>
      <c r="L150" s="202"/>
      <c r="M150" s="207"/>
      <c r="N150" s="208"/>
      <c r="O150" s="208"/>
      <c r="P150" s="208"/>
      <c r="Q150" s="208"/>
      <c r="R150" s="208"/>
      <c r="S150" s="208"/>
      <c r="T150" s="209"/>
      <c r="AT150" s="210" t="s">
        <v>258</v>
      </c>
      <c r="AU150" s="210" t="s">
        <v>84</v>
      </c>
      <c r="AV150" s="12" t="s">
        <v>84</v>
      </c>
      <c r="AW150" s="12" t="s">
        <v>38</v>
      </c>
      <c r="AX150" s="12" t="s">
        <v>82</v>
      </c>
      <c r="AY150" s="210" t="s">
        <v>166</v>
      </c>
    </row>
    <row r="151" spans="2:65" s="1" customFormat="1" ht="22.5" customHeight="1">
      <c r="B151" s="180"/>
      <c r="C151" s="213" t="s">
        <v>354</v>
      </c>
      <c r="D151" s="213" t="s">
        <v>355</v>
      </c>
      <c r="E151" s="214" t="s">
        <v>356</v>
      </c>
      <c r="F151" s="215" t="s">
        <v>357</v>
      </c>
      <c r="G151" s="216" t="s">
        <v>339</v>
      </c>
      <c r="H151" s="217">
        <v>12.92</v>
      </c>
      <c r="I151" s="218"/>
      <c r="J151" s="219">
        <f>ROUND(I151*H151,2)</f>
        <v>0</v>
      </c>
      <c r="K151" s="215" t="s">
        <v>246</v>
      </c>
      <c r="L151" s="220"/>
      <c r="M151" s="221" t="s">
        <v>5</v>
      </c>
      <c r="N151" s="222" t="s">
        <v>46</v>
      </c>
      <c r="O151" s="41"/>
      <c r="P151" s="190">
        <f>O151*H151</f>
        <v>0</v>
      </c>
      <c r="Q151" s="190">
        <v>1</v>
      </c>
      <c r="R151" s="190">
        <f>Q151*H151</f>
        <v>12.92</v>
      </c>
      <c r="S151" s="190">
        <v>0</v>
      </c>
      <c r="T151" s="191">
        <f>S151*H151</f>
        <v>0</v>
      </c>
      <c r="AR151" s="23" t="s">
        <v>204</v>
      </c>
      <c r="AT151" s="23" t="s">
        <v>355</v>
      </c>
      <c r="AU151" s="23" t="s">
        <v>84</v>
      </c>
      <c r="AY151" s="23" t="s">
        <v>166</v>
      </c>
      <c r="BE151" s="192">
        <f>IF(N151="základní",J151,0)</f>
        <v>0</v>
      </c>
      <c r="BF151" s="192">
        <f>IF(N151="snížená",J151,0)</f>
        <v>0</v>
      </c>
      <c r="BG151" s="192">
        <f>IF(N151="zákl. přenesená",J151,0)</f>
        <v>0</v>
      </c>
      <c r="BH151" s="192">
        <f>IF(N151="sníž. přenesená",J151,0)</f>
        <v>0</v>
      </c>
      <c r="BI151" s="192">
        <f>IF(N151="nulová",J151,0)</f>
        <v>0</v>
      </c>
      <c r="BJ151" s="23" t="s">
        <v>82</v>
      </c>
      <c r="BK151" s="192">
        <f>ROUND(I151*H151,2)</f>
        <v>0</v>
      </c>
      <c r="BL151" s="23" t="s">
        <v>165</v>
      </c>
      <c r="BM151" s="23" t="s">
        <v>965</v>
      </c>
    </row>
    <row r="152" spans="2:65" s="1" customFormat="1">
      <c r="B152" s="40"/>
      <c r="D152" s="197" t="s">
        <v>174</v>
      </c>
      <c r="F152" s="198" t="s">
        <v>357</v>
      </c>
      <c r="I152" s="195"/>
      <c r="L152" s="40"/>
      <c r="M152" s="196"/>
      <c r="N152" s="41"/>
      <c r="O152" s="41"/>
      <c r="P152" s="41"/>
      <c r="Q152" s="41"/>
      <c r="R152" s="41"/>
      <c r="S152" s="41"/>
      <c r="T152" s="69"/>
      <c r="AT152" s="23" t="s">
        <v>174</v>
      </c>
      <c r="AU152" s="23" t="s">
        <v>84</v>
      </c>
    </row>
    <row r="153" spans="2:65" s="12" customFormat="1">
      <c r="B153" s="202"/>
      <c r="D153" s="197" t="s">
        <v>258</v>
      </c>
      <c r="F153" s="211" t="s">
        <v>966</v>
      </c>
      <c r="H153" s="212">
        <v>12.92</v>
      </c>
      <c r="I153" s="206"/>
      <c r="L153" s="202"/>
      <c r="M153" s="207"/>
      <c r="N153" s="208"/>
      <c r="O153" s="208"/>
      <c r="P153" s="208"/>
      <c r="Q153" s="208"/>
      <c r="R153" s="208"/>
      <c r="S153" s="208"/>
      <c r="T153" s="209"/>
      <c r="AT153" s="210" t="s">
        <v>258</v>
      </c>
      <c r="AU153" s="210" t="s">
        <v>84</v>
      </c>
      <c r="AV153" s="12" t="s">
        <v>84</v>
      </c>
      <c r="AW153" s="12" t="s">
        <v>6</v>
      </c>
      <c r="AX153" s="12" t="s">
        <v>82</v>
      </c>
      <c r="AY153" s="210" t="s">
        <v>166</v>
      </c>
    </row>
    <row r="154" spans="2:65" s="11" customFormat="1" ht="29.85" customHeight="1">
      <c r="B154" s="166"/>
      <c r="D154" s="177" t="s">
        <v>74</v>
      </c>
      <c r="E154" s="178" t="s">
        <v>165</v>
      </c>
      <c r="F154" s="178" t="s">
        <v>360</v>
      </c>
      <c r="I154" s="169"/>
      <c r="J154" s="179">
        <f>BK154</f>
        <v>0</v>
      </c>
      <c r="L154" s="166"/>
      <c r="M154" s="171"/>
      <c r="N154" s="172"/>
      <c r="O154" s="172"/>
      <c r="P154" s="173">
        <f>SUM(P155:P163)</f>
        <v>0</v>
      </c>
      <c r="Q154" s="172"/>
      <c r="R154" s="173">
        <f>SUM(R155:R163)</f>
        <v>3.23</v>
      </c>
      <c r="S154" s="172"/>
      <c r="T154" s="174">
        <f>SUM(T155:T163)</f>
        <v>0</v>
      </c>
      <c r="AR154" s="167" t="s">
        <v>82</v>
      </c>
      <c r="AT154" s="175" t="s">
        <v>74</v>
      </c>
      <c r="AU154" s="175" t="s">
        <v>82</v>
      </c>
      <c r="AY154" s="167" t="s">
        <v>166</v>
      </c>
      <c r="BK154" s="176">
        <f>SUM(BK155:BK163)</f>
        <v>0</v>
      </c>
    </row>
    <row r="155" spans="2:65" s="1" customFormat="1" ht="22.5" customHeight="1">
      <c r="B155" s="180"/>
      <c r="C155" s="181" t="s">
        <v>361</v>
      </c>
      <c r="D155" s="181" t="s">
        <v>169</v>
      </c>
      <c r="E155" s="182" t="s">
        <v>362</v>
      </c>
      <c r="F155" s="183" t="s">
        <v>363</v>
      </c>
      <c r="G155" s="184" t="s">
        <v>255</v>
      </c>
      <c r="H155" s="185">
        <v>1.7</v>
      </c>
      <c r="I155" s="186"/>
      <c r="J155" s="187">
        <f>ROUND(I155*H155,2)</f>
        <v>0</v>
      </c>
      <c r="K155" s="183" t="s">
        <v>246</v>
      </c>
      <c r="L155" s="40"/>
      <c r="M155" s="188" t="s">
        <v>5</v>
      </c>
      <c r="N155" s="189" t="s">
        <v>46</v>
      </c>
      <c r="O155" s="41"/>
      <c r="P155" s="190">
        <f>O155*H155</f>
        <v>0</v>
      </c>
      <c r="Q155" s="190">
        <v>0</v>
      </c>
      <c r="R155" s="190">
        <f>Q155*H155</f>
        <v>0</v>
      </c>
      <c r="S155" s="190">
        <v>0</v>
      </c>
      <c r="T155" s="191">
        <f>S155*H155</f>
        <v>0</v>
      </c>
      <c r="AR155" s="23" t="s">
        <v>165</v>
      </c>
      <c r="AT155" s="23" t="s">
        <v>169</v>
      </c>
      <c r="AU155" s="23" t="s">
        <v>84</v>
      </c>
      <c r="AY155" s="23" t="s">
        <v>166</v>
      </c>
      <c r="BE155" s="192">
        <f>IF(N155="základní",J155,0)</f>
        <v>0</v>
      </c>
      <c r="BF155" s="192">
        <f>IF(N155="snížená",J155,0)</f>
        <v>0</v>
      </c>
      <c r="BG155" s="192">
        <f>IF(N155="zákl. přenesená",J155,0)</f>
        <v>0</v>
      </c>
      <c r="BH155" s="192">
        <f>IF(N155="sníž. přenesená",J155,0)</f>
        <v>0</v>
      </c>
      <c r="BI155" s="192">
        <f>IF(N155="nulová",J155,0)</f>
        <v>0</v>
      </c>
      <c r="BJ155" s="23" t="s">
        <v>82</v>
      </c>
      <c r="BK155" s="192">
        <f>ROUND(I155*H155,2)</f>
        <v>0</v>
      </c>
      <c r="BL155" s="23" t="s">
        <v>165</v>
      </c>
      <c r="BM155" s="23" t="s">
        <v>967</v>
      </c>
    </row>
    <row r="156" spans="2:65" s="1" customFormat="1" ht="24">
      <c r="B156" s="40"/>
      <c r="D156" s="197" t="s">
        <v>174</v>
      </c>
      <c r="F156" s="198" t="s">
        <v>365</v>
      </c>
      <c r="I156" s="195"/>
      <c r="L156" s="40"/>
      <c r="M156" s="196"/>
      <c r="N156" s="41"/>
      <c r="O156" s="41"/>
      <c r="P156" s="41"/>
      <c r="Q156" s="41"/>
      <c r="R156" s="41"/>
      <c r="S156" s="41"/>
      <c r="T156" s="69"/>
      <c r="AT156" s="23" t="s">
        <v>174</v>
      </c>
      <c r="AU156" s="23" t="s">
        <v>84</v>
      </c>
    </row>
    <row r="157" spans="2:65" s="12" customFormat="1">
      <c r="B157" s="202"/>
      <c r="D157" s="193" t="s">
        <v>258</v>
      </c>
      <c r="E157" s="203" t="s">
        <v>5</v>
      </c>
      <c r="F157" s="204" t="s">
        <v>968</v>
      </c>
      <c r="H157" s="205">
        <v>1.7</v>
      </c>
      <c r="I157" s="206"/>
      <c r="L157" s="202"/>
      <c r="M157" s="207"/>
      <c r="N157" s="208"/>
      <c r="O157" s="208"/>
      <c r="P157" s="208"/>
      <c r="Q157" s="208"/>
      <c r="R157" s="208"/>
      <c r="S157" s="208"/>
      <c r="T157" s="209"/>
      <c r="AT157" s="210" t="s">
        <v>258</v>
      </c>
      <c r="AU157" s="210" t="s">
        <v>84</v>
      </c>
      <c r="AV157" s="12" t="s">
        <v>84</v>
      </c>
      <c r="AW157" s="12" t="s">
        <v>38</v>
      </c>
      <c r="AX157" s="12" t="s">
        <v>82</v>
      </c>
      <c r="AY157" s="210" t="s">
        <v>166</v>
      </c>
    </row>
    <row r="158" spans="2:65" s="1" customFormat="1" ht="22.5" customHeight="1">
      <c r="B158" s="180"/>
      <c r="C158" s="213" t="s">
        <v>368</v>
      </c>
      <c r="D158" s="213" t="s">
        <v>355</v>
      </c>
      <c r="E158" s="214" t="s">
        <v>356</v>
      </c>
      <c r="F158" s="215" t="s">
        <v>357</v>
      </c>
      <c r="G158" s="216" t="s">
        <v>339</v>
      </c>
      <c r="H158" s="217">
        <v>3.23</v>
      </c>
      <c r="I158" s="218"/>
      <c r="J158" s="219">
        <f>ROUND(I158*H158,2)</f>
        <v>0</v>
      </c>
      <c r="K158" s="215" t="s">
        <v>246</v>
      </c>
      <c r="L158" s="220"/>
      <c r="M158" s="221" t="s">
        <v>5</v>
      </c>
      <c r="N158" s="222" t="s">
        <v>46</v>
      </c>
      <c r="O158" s="41"/>
      <c r="P158" s="190">
        <f>O158*H158</f>
        <v>0</v>
      </c>
      <c r="Q158" s="190">
        <v>1</v>
      </c>
      <c r="R158" s="190">
        <f>Q158*H158</f>
        <v>3.23</v>
      </c>
      <c r="S158" s="190">
        <v>0</v>
      </c>
      <c r="T158" s="191">
        <f>S158*H158</f>
        <v>0</v>
      </c>
      <c r="AR158" s="23" t="s">
        <v>204</v>
      </c>
      <c r="AT158" s="23" t="s">
        <v>355</v>
      </c>
      <c r="AU158" s="23" t="s">
        <v>84</v>
      </c>
      <c r="AY158" s="23" t="s">
        <v>166</v>
      </c>
      <c r="BE158" s="192">
        <f>IF(N158="základní",J158,0)</f>
        <v>0</v>
      </c>
      <c r="BF158" s="192">
        <f>IF(N158="snížená",J158,0)</f>
        <v>0</v>
      </c>
      <c r="BG158" s="192">
        <f>IF(N158="zákl. přenesená",J158,0)</f>
        <v>0</v>
      </c>
      <c r="BH158" s="192">
        <f>IF(N158="sníž. přenesená",J158,0)</f>
        <v>0</v>
      </c>
      <c r="BI158" s="192">
        <f>IF(N158="nulová",J158,0)</f>
        <v>0</v>
      </c>
      <c r="BJ158" s="23" t="s">
        <v>82</v>
      </c>
      <c r="BK158" s="192">
        <f>ROUND(I158*H158,2)</f>
        <v>0</v>
      </c>
      <c r="BL158" s="23" t="s">
        <v>165</v>
      </c>
      <c r="BM158" s="23" t="s">
        <v>969</v>
      </c>
    </row>
    <row r="159" spans="2:65" s="1" customFormat="1">
      <c r="B159" s="40"/>
      <c r="D159" s="197" t="s">
        <v>174</v>
      </c>
      <c r="F159" s="198" t="s">
        <v>357</v>
      </c>
      <c r="I159" s="195"/>
      <c r="L159" s="40"/>
      <c r="M159" s="196"/>
      <c r="N159" s="41"/>
      <c r="O159" s="41"/>
      <c r="P159" s="41"/>
      <c r="Q159" s="41"/>
      <c r="R159" s="41"/>
      <c r="S159" s="41"/>
      <c r="T159" s="69"/>
      <c r="AT159" s="23" t="s">
        <v>174</v>
      </c>
      <c r="AU159" s="23" t="s">
        <v>84</v>
      </c>
    </row>
    <row r="160" spans="2:65" s="12" customFormat="1">
      <c r="B160" s="202"/>
      <c r="D160" s="193" t="s">
        <v>258</v>
      </c>
      <c r="F160" s="204" t="s">
        <v>970</v>
      </c>
      <c r="H160" s="205">
        <v>3.23</v>
      </c>
      <c r="I160" s="206"/>
      <c r="L160" s="202"/>
      <c r="M160" s="207"/>
      <c r="N160" s="208"/>
      <c r="O160" s="208"/>
      <c r="P160" s="208"/>
      <c r="Q160" s="208"/>
      <c r="R160" s="208"/>
      <c r="S160" s="208"/>
      <c r="T160" s="209"/>
      <c r="AT160" s="210" t="s">
        <v>258</v>
      </c>
      <c r="AU160" s="210" t="s">
        <v>84</v>
      </c>
      <c r="AV160" s="12" t="s">
        <v>84</v>
      </c>
      <c r="AW160" s="12" t="s">
        <v>6</v>
      </c>
      <c r="AX160" s="12" t="s">
        <v>82</v>
      </c>
      <c r="AY160" s="210" t="s">
        <v>166</v>
      </c>
    </row>
    <row r="161" spans="2:65" s="1" customFormat="1" ht="22.5" customHeight="1">
      <c r="B161" s="180"/>
      <c r="C161" s="181" t="s">
        <v>373</v>
      </c>
      <c r="D161" s="181" t="s">
        <v>169</v>
      </c>
      <c r="E161" s="182" t="s">
        <v>851</v>
      </c>
      <c r="F161" s="183" t="s">
        <v>852</v>
      </c>
      <c r="G161" s="184" t="s">
        <v>255</v>
      </c>
      <c r="H161" s="185">
        <v>0.48</v>
      </c>
      <c r="I161" s="186"/>
      <c r="J161" s="187">
        <f>ROUND(I161*H161,2)</f>
        <v>0</v>
      </c>
      <c r="K161" s="183" t="s">
        <v>246</v>
      </c>
      <c r="L161" s="40"/>
      <c r="M161" s="188" t="s">
        <v>5</v>
      </c>
      <c r="N161" s="189" t="s">
        <v>46</v>
      </c>
      <c r="O161" s="41"/>
      <c r="P161" s="190">
        <f>O161*H161</f>
        <v>0</v>
      </c>
      <c r="Q161" s="190">
        <v>0</v>
      </c>
      <c r="R161" s="190">
        <f>Q161*H161</f>
        <v>0</v>
      </c>
      <c r="S161" s="190">
        <v>0</v>
      </c>
      <c r="T161" s="191">
        <f>S161*H161</f>
        <v>0</v>
      </c>
      <c r="AR161" s="23" t="s">
        <v>165</v>
      </c>
      <c r="AT161" s="23" t="s">
        <v>169</v>
      </c>
      <c r="AU161" s="23" t="s">
        <v>84</v>
      </c>
      <c r="AY161" s="23" t="s">
        <v>166</v>
      </c>
      <c r="BE161" s="192">
        <f>IF(N161="základní",J161,0)</f>
        <v>0</v>
      </c>
      <c r="BF161" s="192">
        <f>IF(N161="snížená",J161,0)</f>
        <v>0</v>
      </c>
      <c r="BG161" s="192">
        <f>IF(N161="zákl. přenesená",J161,0)</f>
        <v>0</v>
      </c>
      <c r="BH161" s="192">
        <f>IF(N161="sníž. přenesená",J161,0)</f>
        <v>0</v>
      </c>
      <c r="BI161" s="192">
        <f>IF(N161="nulová",J161,0)</f>
        <v>0</v>
      </c>
      <c r="BJ161" s="23" t="s">
        <v>82</v>
      </c>
      <c r="BK161" s="192">
        <f>ROUND(I161*H161,2)</f>
        <v>0</v>
      </c>
      <c r="BL161" s="23" t="s">
        <v>165</v>
      </c>
      <c r="BM161" s="23" t="s">
        <v>971</v>
      </c>
    </row>
    <row r="162" spans="2:65" s="1" customFormat="1" ht="24">
      <c r="B162" s="40"/>
      <c r="D162" s="197" t="s">
        <v>174</v>
      </c>
      <c r="F162" s="198" t="s">
        <v>854</v>
      </c>
      <c r="I162" s="195"/>
      <c r="L162" s="40"/>
      <c r="M162" s="196"/>
      <c r="N162" s="41"/>
      <c r="O162" s="41"/>
      <c r="P162" s="41"/>
      <c r="Q162" s="41"/>
      <c r="R162" s="41"/>
      <c r="S162" s="41"/>
      <c r="T162" s="69"/>
      <c r="AT162" s="23" t="s">
        <v>174</v>
      </c>
      <c r="AU162" s="23" t="s">
        <v>84</v>
      </c>
    </row>
    <row r="163" spans="2:65" s="12" customFormat="1">
      <c r="B163" s="202"/>
      <c r="D163" s="197" t="s">
        <v>258</v>
      </c>
      <c r="E163" s="210" t="s">
        <v>5</v>
      </c>
      <c r="F163" s="211" t="s">
        <v>972</v>
      </c>
      <c r="H163" s="212">
        <v>0.48</v>
      </c>
      <c r="I163" s="206"/>
      <c r="L163" s="202"/>
      <c r="M163" s="207"/>
      <c r="N163" s="208"/>
      <c r="O163" s="208"/>
      <c r="P163" s="208"/>
      <c r="Q163" s="208"/>
      <c r="R163" s="208"/>
      <c r="S163" s="208"/>
      <c r="T163" s="209"/>
      <c r="AT163" s="210" t="s">
        <v>258</v>
      </c>
      <c r="AU163" s="210" t="s">
        <v>84</v>
      </c>
      <c r="AV163" s="12" t="s">
        <v>84</v>
      </c>
      <c r="AW163" s="12" t="s">
        <v>38</v>
      </c>
      <c r="AX163" s="12" t="s">
        <v>82</v>
      </c>
      <c r="AY163" s="210" t="s">
        <v>166</v>
      </c>
    </row>
    <row r="164" spans="2:65" s="11" customFormat="1" ht="29.85" customHeight="1">
      <c r="B164" s="166"/>
      <c r="D164" s="177" t="s">
        <v>74</v>
      </c>
      <c r="E164" s="178" t="s">
        <v>204</v>
      </c>
      <c r="F164" s="178" t="s">
        <v>367</v>
      </c>
      <c r="I164" s="169"/>
      <c r="J164" s="179">
        <f>BK164</f>
        <v>0</v>
      </c>
      <c r="L164" s="166"/>
      <c r="M164" s="171"/>
      <c r="N164" s="172"/>
      <c r="O164" s="172"/>
      <c r="P164" s="173">
        <f>SUM(P165:P200)</f>
        <v>0</v>
      </c>
      <c r="Q164" s="172"/>
      <c r="R164" s="173">
        <f>SUM(R165:R200)</f>
        <v>0.65147025000000003</v>
      </c>
      <c r="S164" s="172"/>
      <c r="T164" s="174">
        <f>SUM(T165:T200)</f>
        <v>0</v>
      </c>
      <c r="AR164" s="167" t="s">
        <v>82</v>
      </c>
      <c r="AT164" s="175" t="s">
        <v>74</v>
      </c>
      <c r="AU164" s="175" t="s">
        <v>82</v>
      </c>
      <c r="AY164" s="167" t="s">
        <v>166</v>
      </c>
      <c r="BK164" s="176">
        <f>SUM(BK165:BK200)</f>
        <v>0</v>
      </c>
    </row>
    <row r="165" spans="2:65" s="1" customFormat="1" ht="22.5" customHeight="1">
      <c r="B165" s="180"/>
      <c r="C165" s="181" t="s">
        <v>378</v>
      </c>
      <c r="D165" s="181" t="s">
        <v>169</v>
      </c>
      <c r="E165" s="182" t="s">
        <v>973</v>
      </c>
      <c r="F165" s="183" t="s">
        <v>974</v>
      </c>
      <c r="G165" s="184" t="s">
        <v>245</v>
      </c>
      <c r="H165" s="185">
        <v>39.5</v>
      </c>
      <c r="I165" s="186"/>
      <c r="J165" s="187">
        <f>ROUND(I165*H165,2)</f>
        <v>0</v>
      </c>
      <c r="K165" s="183" t="s">
        <v>246</v>
      </c>
      <c r="L165" s="40"/>
      <c r="M165" s="188" t="s">
        <v>5</v>
      </c>
      <c r="N165" s="189" t="s">
        <v>46</v>
      </c>
      <c r="O165" s="41"/>
      <c r="P165" s="190">
        <f>O165*H165</f>
        <v>0</v>
      </c>
      <c r="Q165" s="190">
        <v>0</v>
      </c>
      <c r="R165" s="190">
        <f>Q165*H165</f>
        <v>0</v>
      </c>
      <c r="S165" s="190">
        <v>0</v>
      </c>
      <c r="T165" s="191">
        <f>S165*H165</f>
        <v>0</v>
      </c>
      <c r="AR165" s="23" t="s">
        <v>165</v>
      </c>
      <c r="AT165" s="23" t="s">
        <v>169</v>
      </c>
      <c r="AU165" s="23" t="s">
        <v>84</v>
      </c>
      <c r="AY165" s="23" t="s">
        <v>166</v>
      </c>
      <c r="BE165" s="192">
        <f>IF(N165="základní",J165,0)</f>
        <v>0</v>
      </c>
      <c r="BF165" s="192">
        <f>IF(N165="snížená",J165,0)</f>
        <v>0</v>
      </c>
      <c r="BG165" s="192">
        <f>IF(N165="zákl. přenesená",J165,0)</f>
        <v>0</v>
      </c>
      <c r="BH165" s="192">
        <f>IF(N165="sníž. přenesená",J165,0)</f>
        <v>0</v>
      </c>
      <c r="BI165" s="192">
        <f>IF(N165="nulová",J165,0)</f>
        <v>0</v>
      </c>
      <c r="BJ165" s="23" t="s">
        <v>82</v>
      </c>
      <c r="BK165" s="192">
        <f>ROUND(I165*H165,2)</f>
        <v>0</v>
      </c>
      <c r="BL165" s="23" t="s">
        <v>165</v>
      </c>
      <c r="BM165" s="23" t="s">
        <v>975</v>
      </c>
    </row>
    <row r="166" spans="2:65" s="1" customFormat="1" ht="24">
      <c r="B166" s="40"/>
      <c r="D166" s="193" t="s">
        <v>174</v>
      </c>
      <c r="F166" s="194" t="s">
        <v>976</v>
      </c>
      <c r="I166" s="195"/>
      <c r="L166" s="40"/>
      <c r="M166" s="196"/>
      <c r="N166" s="41"/>
      <c r="O166" s="41"/>
      <c r="P166" s="41"/>
      <c r="Q166" s="41"/>
      <c r="R166" s="41"/>
      <c r="S166" s="41"/>
      <c r="T166" s="69"/>
      <c r="AT166" s="23" t="s">
        <v>174</v>
      </c>
      <c r="AU166" s="23" t="s">
        <v>84</v>
      </c>
    </row>
    <row r="167" spans="2:65" s="1" customFormat="1" ht="22.5" customHeight="1">
      <c r="B167" s="180"/>
      <c r="C167" s="213" t="s">
        <v>382</v>
      </c>
      <c r="D167" s="213" t="s">
        <v>355</v>
      </c>
      <c r="E167" s="214" t="s">
        <v>977</v>
      </c>
      <c r="F167" s="215" t="s">
        <v>978</v>
      </c>
      <c r="G167" s="216" t="s">
        <v>245</v>
      </c>
      <c r="H167" s="217">
        <v>41.475000000000001</v>
      </c>
      <c r="I167" s="218"/>
      <c r="J167" s="219">
        <f>ROUND(I167*H167,2)</f>
        <v>0</v>
      </c>
      <c r="K167" s="215" t="s">
        <v>246</v>
      </c>
      <c r="L167" s="220"/>
      <c r="M167" s="221" t="s">
        <v>5</v>
      </c>
      <c r="N167" s="222" t="s">
        <v>46</v>
      </c>
      <c r="O167" s="41"/>
      <c r="P167" s="190">
        <f>O167*H167</f>
        <v>0</v>
      </c>
      <c r="Q167" s="190">
        <v>2.1900000000000001E-3</v>
      </c>
      <c r="R167" s="190">
        <f>Q167*H167</f>
        <v>9.0830250000000001E-2</v>
      </c>
      <c r="S167" s="190">
        <v>0</v>
      </c>
      <c r="T167" s="191">
        <f>S167*H167</f>
        <v>0</v>
      </c>
      <c r="AR167" s="23" t="s">
        <v>204</v>
      </c>
      <c r="AT167" s="23" t="s">
        <v>355</v>
      </c>
      <c r="AU167" s="23" t="s">
        <v>84</v>
      </c>
      <c r="AY167" s="23" t="s">
        <v>166</v>
      </c>
      <c r="BE167" s="192">
        <f>IF(N167="základní",J167,0)</f>
        <v>0</v>
      </c>
      <c r="BF167" s="192">
        <f>IF(N167="snížená",J167,0)</f>
        <v>0</v>
      </c>
      <c r="BG167" s="192">
        <f>IF(N167="zákl. přenesená",J167,0)</f>
        <v>0</v>
      </c>
      <c r="BH167" s="192">
        <f>IF(N167="sníž. přenesená",J167,0)</f>
        <v>0</v>
      </c>
      <c r="BI167" s="192">
        <f>IF(N167="nulová",J167,0)</f>
        <v>0</v>
      </c>
      <c r="BJ167" s="23" t="s">
        <v>82</v>
      </c>
      <c r="BK167" s="192">
        <f>ROUND(I167*H167,2)</f>
        <v>0</v>
      </c>
      <c r="BL167" s="23" t="s">
        <v>165</v>
      </c>
      <c r="BM167" s="23" t="s">
        <v>979</v>
      </c>
    </row>
    <row r="168" spans="2:65" s="1" customFormat="1">
      <c r="B168" s="40"/>
      <c r="D168" s="197" t="s">
        <v>174</v>
      </c>
      <c r="F168" s="198" t="s">
        <v>980</v>
      </c>
      <c r="I168" s="195"/>
      <c r="L168" s="40"/>
      <c r="M168" s="196"/>
      <c r="N168" s="41"/>
      <c r="O168" s="41"/>
      <c r="P168" s="41"/>
      <c r="Q168" s="41"/>
      <c r="R168" s="41"/>
      <c r="S168" s="41"/>
      <c r="T168" s="69"/>
      <c r="AT168" s="23" t="s">
        <v>174</v>
      </c>
      <c r="AU168" s="23" t="s">
        <v>84</v>
      </c>
    </row>
    <row r="169" spans="2:65" s="12" customFormat="1">
      <c r="B169" s="202"/>
      <c r="D169" s="193" t="s">
        <v>258</v>
      </c>
      <c r="F169" s="204" t="s">
        <v>981</v>
      </c>
      <c r="H169" s="205">
        <v>41.475000000000001</v>
      </c>
      <c r="I169" s="206"/>
      <c r="L169" s="202"/>
      <c r="M169" s="207"/>
      <c r="N169" s="208"/>
      <c r="O169" s="208"/>
      <c r="P169" s="208"/>
      <c r="Q169" s="208"/>
      <c r="R169" s="208"/>
      <c r="S169" s="208"/>
      <c r="T169" s="209"/>
      <c r="AT169" s="210" t="s">
        <v>258</v>
      </c>
      <c r="AU169" s="210" t="s">
        <v>84</v>
      </c>
      <c r="AV169" s="12" t="s">
        <v>84</v>
      </c>
      <c r="AW169" s="12" t="s">
        <v>6</v>
      </c>
      <c r="AX169" s="12" t="s">
        <v>82</v>
      </c>
      <c r="AY169" s="210" t="s">
        <v>166</v>
      </c>
    </row>
    <row r="170" spans="2:65" s="1" customFormat="1" ht="22.5" customHeight="1">
      <c r="B170" s="180"/>
      <c r="C170" s="181" t="s">
        <v>388</v>
      </c>
      <c r="D170" s="181" t="s">
        <v>169</v>
      </c>
      <c r="E170" s="182" t="s">
        <v>696</v>
      </c>
      <c r="F170" s="183" t="s">
        <v>697</v>
      </c>
      <c r="G170" s="184" t="s">
        <v>400</v>
      </c>
      <c r="H170" s="185">
        <v>2</v>
      </c>
      <c r="I170" s="186"/>
      <c r="J170" s="187">
        <f>ROUND(I170*H170,2)</f>
        <v>0</v>
      </c>
      <c r="K170" s="183" t="s">
        <v>246</v>
      </c>
      <c r="L170" s="40"/>
      <c r="M170" s="188" t="s">
        <v>5</v>
      </c>
      <c r="N170" s="189" t="s">
        <v>46</v>
      </c>
      <c r="O170" s="41"/>
      <c r="P170" s="190">
        <f>O170*H170</f>
        <v>0</v>
      </c>
      <c r="Q170" s="190">
        <v>0</v>
      </c>
      <c r="R170" s="190">
        <f>Q170*H170</f>
        <v>0</v>
      </c>
      <c r="S170" s="190">
        <v>0</v>
      </c>
      <c r="T170" s="191">
        <f>S170*H170</f>
        <v>0</v>
      </c>
      <c r="AR170" s="23" t="s">
        <v>165</v>
      </c>
      <c r="AT170" s="23" t="s">
        <v>169</v>
      </c>
      <c r="AU170" s="23" t="s">
        <v>84</v>
      </c>
      <c r="AY170" s="23" t="s">
        <v>166</v>
      </c>
      <c r="BE170" s="192">
        <f>IF(N170="základní",J170,0)</f>
        <v>0</v>
      </c>
      <c r="BF170" s="192">
        <f>IF(N170="snížená",J170,0)</f>
        <v>0</v>
      </c>
      <c r="BG170" s="192">
        <f>IF(N170="zákl. přenesená",J170,0)</f>
        <v>0</v>
      </c>
      <c r="BH170" s="192">
        <f>IF(N170="sníž. přenesená",J170,0)</f>
        <v>0</v>
      </c>
      <c r="BI170" s="192">
        <f>IF(N170="nulová",J170,0)</f>
        <v>0</v>
      </c>
      <c r="BJ170" s="23" t="s">
        <v>82</v>
      </c>
      <c r="BK170" s="192">
        <f>ROUND(I170*H170,2)</f>
        <v>0</v>
      </c>
      <c r="BL170" s="23" t="s">
        <v>165</v>
      </c>
      <c r="BM170" s="23" t="s">
        <v>982</v>
      </c>
    </row>
    <row r="171" spans="2:65" s="1" customFormat="1" ht="24">
      <c r="B171" s="40"/>
      <c r="D171" s="193" t="s">
        <v>174</v>
      </c>
      <c r="F171" s="194" t="s">
        <v>699</v>
      </c>
      <c r="I171" s="195"/>
      <c r="L171" s="40"/>
      <c r="M171" s="196"/>
      <c r="N171" s="41"/>
      <c r="O171" s="41"/>
      <c r="P171" s="41"/>
      <c r="Q171" s="41"/>
      <c r="R171" s="41"/>
      <c r="S171" s="41"/>
      <c r="T171" s="69"/>
      <c r="AT171" s="23" t="s">
        <v>174</v>
      </c>
      <c r="AU171" s="23" t="s">
        <v>84</v>
      </c>
    </row>
    <row r="172" spans="2:65" s="1" customFormat="1" ht="22.5" customHeight="1">
      <c r="B172" s="180"/>
      <c r="C172" s="213" t="s">
        <v>397</v>
      </c>
      <c r="D172" s="213" t="s">
        <v>355</v>
      </c>
      <c r="E172" s="214" t="s">
        <v>700</v>
      </c>
      <c r="F172" s="215" t="s">
        <v>983</v>
      </c>
      <c r="G172" s="216" t="s">
        <v>400</v>
      </c>
      <c r="H172" s="217">
        <v>1</v>
      </c>
      <c r="I172" s="218"/>
      <c r="J172" s="219">
        <f>ROUND(I172*H172,2)</f>
        <v>0</v>
      </c>
      <c r="K172" s="215" t="s">
        <v>246</v>
      </c>
      <c r="L172" s="220"/>
      <c r="M172" s="221" t="s">
        <v>5</v>
      </c>
      <c r="N172" s="222" t="s">
        <v>46</v>
      </c>
      <c r="O172" s="41"/>
      <c r="P172" s="190">
        <f>O172*H172</f>
        <v>0</v>
      </c>
      <c r="Q172" s="190">
        <v>7.2000000000000005E-4</v>
      </c>
      <c r="R172" s="190">
        <f>Q172*H172</f>
        <v>7.2000000000000005E-4</v>
      </c>
      <c r="S172" s="190">
        <v>0</v>
      </c>
      <c r="T172" s="191">
        <f>S172*H172</f>
        <v>0</v>
      </c>
      <c r="AR172" s="23" t="s">
        <v>204</v>
      </c>
      <c r="AT172" s="23" t="s">
        <v>355</v>
      </c>
      <c r="AU172" s="23" t="s">
        <v>84</v>
      </c>
      <c r="AY172" s="23" t="s">
        <v>166</v>
      </c>
      <c r="BE172" s="192">
        <f>IF(N172="základní",J172,0)</f>
        <v>0</v>
      </c>
      <c r="BF172" s="192">
        <f>IF(N172="snížená",J172,0)</f>
        <v>0</v>
      </c>
      <c r="BG172" s="192">
        <f>IF(N172="zákl. přenesená",J172,0)</f>
        <v>0</v>
      </c>
      <c r="BH172" s="192">
        <f>IF(N172="sníž. přenesená",J172,0)</f>
        <v>0</v>
      </c>
      <c r="BI172" s="192">
        <f>IF(N172="nulová",J172,0)</f>
        <v>0</v>
      </c>
      <c r="BJ172" s="23" t="s">
        <v>82</v>
      </c>
      <c r="BK172" s="192">
        <f>ROUND(I172*H172,2)</f>
        <v>0</v>
      </c>
      <c r="BL172" s="23" t="s">
        <v>165</v>
      </c>
      <c r="BM172" s="23" t="s">
        <v>984</v>
      </c>
    </row>
    <row r="173" spans="2:65" s="1" customFormat="1">
      <c r="B173" s="40"/>
      <c r="D173" s="193" t="s">
        <v>174</v>
      </c>
      <c r="F173" s="194" t="s">
        <v>983</v>
      </c>
      <c r="I173" s="195"/>
      <c r="L173" s="40"/>
      <c r="M173" s="196"/>
      <c r="N173" s="41"/>
      <c r="O173" s="41"/>
      <c r="P173" s="41"/>
      <c r="Q173" s="41"/>
      <c r="R173" s="41"/>
      <c r="S173" s="41"/>
      <c r="T173" s="69"/>
      <c r="AT173" s="23" t="s">
        <v>174</v>
      </c>
      <c r="AU173" s="23" t="s">
        <v>84</v>
      </c>
    </row>
    <row r="174" spans="2:65" s="1" customFormat="1" ht="22.5" customHeight="1">
      <c r="B174" s="180"/>
      <c r="C174" s="213" t="s">
        <v>404</v>
      </c>
      <c r="D174" s="213" t="s">
        <v>355</v>
      </c>
      <c r="E174" s="214" t="s">
        <v>669</v>
      </c>
      <c r="F174" s="215" t="s">
        <v>985</v>
      </c>
      <c r="G174" s="216" t="s">
        <v>400</v>
      </c>
      <c r="H174" s="217">
        <v>1</v>
      </c>
      <c r="I174" s="218"/>
      <c r="J174" s="219">
        <f>ROUND(I174*H174,2)</f>
        <v>0</v>
      </c>
      <c r="K174" s="215" t="s">
        <v>246</v>
      </c>
      <c r="L174" s="220"/>
      <c r="M174" s="221" t="s">
        <v>5</v>
      </c>
      <c r="N174" s="222" t="s">
        <v>46</v>
      </c>
      <c r="O174" s="41"/>
      <c r="P174" s="190">
        <f>O174*H174</f>
        <v>0</v>
      </c>
      <c r="Q174" s="190">
        <v>9.1E-4</v>
      </c>
      <c r="R174" s="190">
        <f>Q174*H174</f>
        <v>9.1E-4</v>
      </c>
      <c r="S174" s="190">
        <v>0</v>
      </c>
      <c r="T174" s="191">
        <f>S174*H174</f>
        <v>0</v>
      </c>
      <c r="AR174" s="23" t="s">
        <v>204</v>
      </c>
      <c r="AT174" s="23" t="s">
        <v>355</v>
      </c>
      <c r="AU174" s="23" t="s">
        <v>84</v>
      </c>
      <c r="AY174" s="23" t="s">
        <v>166</v>
      </c>
      <c r="BE174" s="192">
        <f>IF(N174="základní",J174,0)</f>
        <v>0</v>
      </c>
      <c r="BF174" s="192">
        <f>IF(N174="snížená",J174,0)</f>
        <v>0</v>
      </c>
      <c r="BG174" s="192">
        <f>IF(N174="zákl. přenesená",J174,0)</f>
        <v>0</v>
      </c>
      <c r="BH174" s="192">
        <f>IF(N174="sníž. přenesená",J174,0)</f>
        <v>0</v>
      </c>
      <c r="BI174" s="192">
        <f>IF(N174="nulová",J174,0)</f>
        <v>0</v>
      </c>
      <c r="BJ174" s="23" t="s">
        <v>82</v>
      </c>
      <c r="BK174" s="192">
        <f>ROUND(I174*H174,2)</f>
        <v>0</v>
      </c>
      <c r="BL174" s="23" t="s">
        <v>165</v>
      </c>
      <c r="BM174" s="23" t="s">
        <v>986</v>
      </c>
    </row>
    <row r="175" spans="2:65" s="1" customFormat="1">
      <c r="B175" s="40"/>
      <c r="D175" s="193" t="s">
        <v>174</v>
      </c>
      <c r="F175" s="194" t="s">
        <v>985</v>
      </c>
      <c r="I175" s="195"/>
      <c r="L175" s="40"/>
      <c r="M175" s="196"/>
      <c r="N175" s="41"/>
      <c r="O175" s="41"/>
      <c r="P175" s="41"/>
      <c r="Q175" s="41"/>
      <c r="R175" s="41"/>
      <c r="S175" s="41"/>
      <c r="T175" s="69"/>
      <c r="AT175" s="23" t="s">
        <v>174</v>
      </c>
      <c r="AU175" s="23" t="s">
        <v>84</v>
      </c>
    </row>
    <row r="176" spans="2:65" s="1" customFormat="1" ht="22.5" customHeight="1">
      <c r="B176" s="180"/>
      <c r="C176" s="181" t="s">
        <v>409</v>
      </c>
      <c r="D176" s="181" t="s">
        <v>169</v>
      </c>
      <c r="E176" s="182" t="s">
        <v>987</v>
      </c>
      <c r="F176" s="183" t="s">
        <v>988</v>
      </c>
      <c r="G176" s="184" t="s">
        <v>400</v>
      </c>
      <c r="H176" s="185">
        <v>1</v>
      </c>
      <c r="I176" s="186"/>
      <c r="J176" s="187">
        <f>ROUND(I176*H176,2)</f>
        <v>0</v>
      </c>
      <c r="K176" s="183" t="s">
        <v>246</v>
      </c>
      <c r="L176" s="40"/>
      <c r="M176" s="188" t="s">
        <v>5</v>
      </c>
      <c r="N176" s="189" t="s">
        <v>46</v>
      </c>
      <c r="O176" s="41"/>
      <c r="P176" s="190">
        <f>O176*H176</f>
        <v>0</v>
      </c>
      <c r="Q176" s="190">
        <v>0</v>
      </c>
      <c r="R176" s="190">
        <f>Q176*H176</f>
        <v>0</v>
      </c>
      <c r="S176" s="190">
        <v>0</v>
      </c>
      <c r="T176" s="191">
        <f>S176*H176</f>
        <v>0</v>
      </c>
      <c r="AR176" s="23" t="s">
        <v>165</v>
      </c>
      <c r="AT176" s="23" t="s">
        <v>169</v>
      </c>
      <c r="AU176" s="23" t="s">
        <v>84</v>
      </c>
      <c r="AY176" s="23" t="s">
        <v>166</v>
      </c>
      <c r="BE176" s="192">
        <f>IF(N176="základní",J176,0)</f>
        <v>0</v>
      </c>
      <c r="BF176" s="192">
        <f>IF(N176="snížená",J176,0)</f>
        <v>0</v>
      </c>
      <c r="BG176" s="192">
        <f>IF(N176="zákl. přenesená",J176,0)</f>
        <v>0</v>
      </c>
      <c r="BH176" s="192">
        <f>IF(N176="sníž. přenesená",J176,0)</f>
        <v>0</v>
      </c>
      <c r="BI176" s="192">
        <f>IF(N176="nulová",J176,0)</f>
        <v>0</v>
      </c>
      <c r="BJ176" s="23" t="s">
        <v>82</v>
      </c>
      <c r="BK176" s="192">
        <f>ROUND(I176*H176,2)</f>
        <v>0</v>
      </c>
      <c r="BL176" s="23" t="s">
        <v>165</v>
      </c>
      <c r="BM176" s="23" t="s">
        <v>989</v>
      </c>
    </row>
    <row r="177" spans="2:65" s="1" customFormat="1" ht="24">
      <c r="B177" s="40"/>
      <c r="D177" s="193" t="s">
        <v>174</v>
      </c>
      <c r="F177" s="194" t="s">
        <v>990</v>
      </c>
      <c r="I177" s="195"/>
      <c r="L177" s="40"/>
      <c r="M177" s="196"/>
      <c r="N177" s="41"/>
      <c r="O177" s="41"/>
      <c r="P177" s="41"/>
      <c r="Q177" s="41"/>
      <c r="R177" s="41"/>
      <c r="S177" s="41"/>
      <c r="T177" s="69"/>
      <c r="AT177" s="23" t="s">
        <v>174</v>
      </c>
      <c r="AU177" s="23" t="s">
        <v>84</v>
      </c>
    </row>
    <row r="178" spans="2:65" s="1" customFormat="1" ht="22.5" customHeight="1">
      <c r="B178" s="180"/>
      <c r="C178" s="213" t="s">
        <v>414</v>
      </c>
      <c r="D178" s="213" t="s">
        <v>355</v>
      </c>
      <c r="E178" s="214" t="s">
        <v>991</v>
      </c>
      <c r="F178" s="215" t="s">
        <v>992</v>
      </c>
      <c r="G178" s="216" t="s">
        <v>400</v>
      </c>
      <c r="H178" s="217">
        <v>1</v>
      </c>
      <c r="I178" s="218"/>
      <c r="J178" s="219">
        <f>ROUND(I178*H178,2)</f>
        <v>0</v>
      </c>
      <c r="K178" s="215" t="s">
        <v>246</v>
      </c>
      <c r="L178" s="220"/>
      <c r="M178" s="221" t="s">
        <v>5</v>
      </c>
      <c r="N178" s="222" t="s">
        <v>46</v>
      </c>
      <c r="O178" s="41"/>
      <c r="P178" s="190">
        <f>O178*H178</f>
        <v>0</v>
      </c>
      <c r="Q178" s="190">
        <v>9.7000000000000005E-4</v>
      </c>
      <c r="R178" s="190">
        <f>Q178*H178</f>
        <v>9.7000000000000005E-4</v>
      </c>
      <c r="S178" s="190">
        <v>0</v>
      </c>
      <c r="T178" s="191">
        <f>S178*H178</f>
        <v>0</v>
      </c>
      <c r="AR178" s="23" t="s">
        <v>204</v>
      </c>
      <c r="AT178" s="23" t="s">
        <v>355</v>
      </c>
      <c r="AU178" s="23" t="s">
        <v>84</v>
      </c>
      <c r="AY178" s="23" t="s">
        <v>166</v>
      </c>
      <c r="BE178" s="192">
        <f>IF(N178="základní",J178,0)</f>
        <v>0</v>
      </c>
      <c r="BF178" s="192">
        <f>IF(N178="snížená",J178,0)</f>
        <v>0</v>
      </c>
      <c r="BG178" s="192">
        <f>IF(N178="zákl. přenesená",J178,0)</f>
        <v>0</v>
      </c>
      <c r="BH178" s="192">
        <f>IF(N178="sníž. přenesená",J178,0)</f>
        <v>0</v>
      </c>
      <c r="BI178" s="192">
        <f>IF(N178="nulová",J178,0)</f>
        <v>0</v>
      </c>
      <c r="BJ178" s="23" t="s">
        <v>82</v>
      </c>
      <c r="BK178" s="192">
        <f>ROUND(I178*H178,2)</f>
        <v>0</v>
      </c>
      <c r="BL178" s="23" t="s">
        <v>165</v>
      </c>
      <c r="BM178" s="23" t="s">
        <v>993</v>
      </c>
    </row>
    <row r="179" spans="2:65" s="1" customFormat="1">
      <c r="B179" s="40"/>
      <c r="D179" s="193" t="s">
        <v>174</v>
      </c>
      <c r="F179" s="194" t="s">
        <v>992</v>
      </c>
      <c r="I179" s="195"/>
      <c r="L179" s="40"/>
      <c r="M179" s="196"/>
      <c r="N179" s="41"/>
      <c r="O179" s="41"/>
      <c r="P179" s="41"/>
      <c r="Q179" s="41"/>
      <c r="R179" s="41"/>
      <c r="S179" s="41"/>
      <c r="T179" s="69"/>
      <c r="AT179" s="23" t="s">
        <v>174</v>
      </c>
      <c r="AU179" s="23" t="s">
        <v>84</v>
      </c>
    </row>
    <row r="180" spans="2:65" s="1" customFormat="1" ht="22.5" customHeight="1">
      <c r="B180" s="180"/>
      <c r="C180" s="181" t="s">
        <v>419</v>
      </c>
      <c r="D180" s="181" t="s">
        <v>169</v>
      </c>
      <c r="E180" s="182" t="s">
        <v>994</v>
      </c>
      <c r="F180" s="183" t="s">
        <v>995</v>
      </c>
      <c r="G180" s="184" t="s">
        <v>400</v>
      </c>
      <c r="H180" s="185">
        <v>3</v>
      </c>
      <c r="I180" s="186"/>
      <c r="J180" s="187">
        <f>ROUND(I180*H180,2)</f>
        <v>0</v>
      </c>
      <c r="K180" s="183" t="s">
        <v>246</v>
      </c>
      <c r="L180" s="40"/>
      <c r="M180" s="188" t="s">
        <v>5</v>
      </c>
      <c r="N180" s="189" t="s">
        <v>46</v>
      </c>
      <c r="O180" s="41"/>
      <c r="P180" s="190">
        <f>O180*H180</f>
        <v>0</v>
      </c>
      <c r="Q180" s="190">
        <v>0</v>
      </c>
      <c r="R180" s="190">
        <f>Q180*H180</f>
        <v>0</v>
      </c>
      <c r="S180" s="190">
        <v>0</v>
      </c>
      <c r="T180" s="191">
        <f>S180*H180</f>
        <v>0</v>
      </c>
      <c r="AR180" s="23" t="s">
        <v>165</v>
      </c>
      <c r="AT180" s="23" t="s">
        <v>169</v>
      </c>
      <c r="AU180" s="23" t="s">
        <v>84</v>
      </c>
      <c r="AY180" s="23" t="s">
        <v>166</v>
      </c>
      <c r="BE180" s="192">
        <f>IF(N180="základní",J180,0)</f>
        <v>0</v>
      </c>
      <c r="BF180" s="192">
        <f>IF(N180="snížená",J180,0)</f>
        <v>0</v>
      </c>
      <c r="BG180" s="192">
        <f>IF(N180="zákl. přenesená",J180,0)</f>
        <v>0</v>
      </c>
      <c r="BH180" s="192">
        <f>IF(N180="sníž. přenesená",J180,0)</f>
        <v>0</v>
      </c>
      <c r="BI180" s="192">
        <f>IF(N180="nulová",J180,0)</f>
        <v>0</v>
      </c>
      <c r="BJ180" s="23" t="s">
        <v>82</v>
      </c>
      <c r="BK180" s="192">
        <f>ROUND(I180*H180,2)</f>
        <v>0</v>
      </c>
      <c r="BL180" s="23" t="s">
        <v>165</v>
      </c>
      <c r="BM180" s="23" t="s">
        <v>996</v>
      </c>
    </row>
    <row r="181" spans="2:65" s="1" customFormat="1" ht="24">
      <c r="B181" s="40"/>
      <c r="D181" s="193" t="s">
        <v>174</v>
      </c>
      <c r="F181" s="194" t="s">
        <v>997</v>
      </c>
      <c r="I181" s="195"/>
      <c r="L181" s="40"/>
      <c r="M181" s="196"/>
      <c r="N181" s="41"/>
      <c r="O181" s="41"/>
      <c r="P181" s="41"/>
      <c r="Q181" s="41"/>
      <c r="R181" s="41"/>
      <c r="S181" s="41"/>
      <c r="T181" s="69"/>
      <c r="AT181" s="23" t="s">
        <v>174</v>
      </c>
      <c r="AU181" s="23" t="s">
        <v>84</v>
      </c>
    </row>
    <row r="182" spans="2:65" s="1" customFormat="1" ht="22.5" customHeight="1">
      <c r="B182" s="180"/>
      <c r="C182" s="213" t="s">
        <v>424</v>
      </c>
      <c r="D182" s="213" t="s">
        <v>355</v>
      </c>
      <c r="E182" s="214" t="s">
        <v>998</v>
      </c>
      <c r="F182" s="215" t="s">
        <v>999</v>
      </c>
      <c r="G182" s="216" t="s">
        <v>400</v>
      </c>
      <c r="H182" s="217">
        <v>3</v>
      </c>
      <c r="I182" s="218"/>
      <c r="J182" s="219">
        <f>ROUND(I182*H182,2)</f>
        <v>0</v>
      </c>
      <c r="K182" s="215" t="s">
        <v>246</v>
      </c>
      <c r="L182" s="220"/>
      <c r="M182" s="221" t="s">
        <v>5</v>
      </c>
      <c r="N182" s="222" t="s">
        <v>46</v>
      </c>
      <c r="O182" s="41"/>
      <c r="P182" s="190">
        <f>O182*H182</f>
        <v>0</v>
      </c>
      <c r="Q182" s="190">
        <v>1.1900000000000001E-3</v>
      </c>
      <c r="R182" s="190">
        <f>Q182*H182</f>
        <v>3.5700000000000003E-3</v>
      </c>
      <c r="S182" s="190">
        <v>0</v>
      </c>
      <c r="T182" s="191">
        <f>S182*H182</f>
        <v>0</v>
      </c>
      <c r="AR182" s="23" t="s">
        <v>204</v>
      </c>
      <c r="AT182" s="23" t="s">
        <v>355</v>
      </c>
      <c r="AU182" s="23" t="s">
        <v>84</v>
      </c>
      <c r="AY182" s="23" t="s">
        <v>166</v>
      </c>
      <c r="BE182" s="192">
        <f>IF(N182="základní",J182,0)</f>
        <v>0</v>
      </c>
      <c r="BF182" s="192">
        <f>IF(N182="snížená",J182,0)</f>
        <v>0</v>
      </c>
      <c r="BG182" s="192">
        <f>IF(N182="zákl. přenesená",J182,0)</f>
        <v>0</v>
      </c>
      <c r="BH182" s="192">
        <f>IF(N182="sníž. přenesená",J182,0)</f>
        <v>0</v>
      </c>
      <c r="BI182" s="192">
        <f>IF(N182="nulová",J182,0)</f>
        <v>0</v>
      </c>
      <c r="BJ182" s="23" t="s">
        <v>82</v>
      </c>
      <c r="BK182" s="192">
        <f>ROUND(I182*H182,2)</f>
        <v>0</v>
      </c>
      <c r="BL182" s="23" t="s">
        <v>165</v>
      </c>
      <c r="BM182" s="23" t="s">
        <v>1000</v>
      </c>
    </row>
    <row r="183" spans="2:65" s="1" customFormat="1">
      <c r="B183" s="40"/>
      <c r="D183" s="193" t="s">
        <v>174</v>
      </c>
      <c r="F183" s="194" t="s">
        <v>999</v>
      </c>
      <c r="I183" s="195"/>
      <c r="L183" s="40"/>
      <c r="M183" s="196"/>
      <c r="N183" s="41"/>
      <c r="O183" s="41"/>
      <c r="P183" s="41"/>
      <c r="Q183" s="41"/>
      <c r="R183" s="41"/>
      <c r="S183" s="41"/>
      <c r="T183" s="69"/>
      <c r="AT183" s="23" t="s">
        <v>174</v>
      </c>
      <c r="AU183" s="23" t="s">
        <v>84</v>
      </c>
    </row>
    <row r="184" spans="2:65" s="1" customFormat="1" ht="22.5" customHeight="1">
      <c r="B184" s="180"/>
      <c r="C184" s="181" t="s">
        <v>428</v>
      </c>
      <c r="D184" s="181" t="s">
        <v>169</v>
      </c>
      <c r="E184" s="182" t="s">
        <v>531</v>
      </c>
      <c r="F184" s="183" t="s">
        <v>532</v>
      </c>
      <c r="G184" s="184" t="s">
        <v>400</v>
      </c>
      <c r="H184" s="185">
        <v>1</v>
      </c>
      <c r="I184" s="186"/>
      <c r="J184" s="187">
        <f>ROUND(I184*H184,2)</f>
        <v>0</v>
      </c>
      <c r="K184" s="183" t="s">
        <v>246</v>
      </c>
      <c r="L184" s="40"/>
      <c r="M184" s="188" t="s">
        <v>5</v>
      </c>
      <c r="N184" s="189" t="s">
        <v>46</v>
      </c>
      <c r="O184" s="41"/>
      <c r="P184" s="190">
        <f>O184*H184</f>
        <v>0</v>
      </c>
      <c r="Q184" s="190">
        <v>9.1800000000000007E-3</v>
      </c>
      <c r="R184" s="190">
        <f>Q184*H184</f>
        <v>9.1800000000000007E-3</v>
      </c>
      <c r="S184" s="190">
        <v>0</v>
      </c>
      <c r="T184" s="191">
        <f>S184*H184</f>
        <v>0</v>
      </c>
      <c r="AR184" s="23" t="s">
        <v>165</v>
      </c>
      <c r="AT184" s="23" t="s">
        <v>169</v>
      </c>
      <c r="AU184" s="23" t="s">
        <v>84</v>
      </c>
      <c r="AY184" s="23" t="s">
        <v>166</v>
      </c>
      <c r="BE184" s="192">
        <f>IF(N184="základní",J184,0)</f>
        <v>0</v>
      </c>
      <c r="BF184" s="192">
        <f>IF(N184="snížená",J184,0)</f>
        <v>0</v>
      </c>
      <c r="BG184" s="192">
        <f>IF(N184="zákl. přenesená",J184,0)</f>
        <v>0</v>
      </c>
      <c r="BH184" s="192">
        <f>IF(N184="sníž. přenesená",J184,0)</f>
        <v>0</v>
      </c>
      <c r="BI184" s="192">
        <f>IF(N184="nulová",J184,0)</f>
        <v>0</v>
      </c>
      <c r="BJ184" s="23" t="s">
        <v>82</v>
      </c>
      <c r="BK184" s="192">
        <f>ROUND(I184*H184,2)</f>
        <v>0</v>
      </c>
      <c r="BL184" s="23" t="s">
        <v>165</v>
      </c>
      <c r="BM184" s="23" t="s">
        <v>1001</v>
      </c>
    </row>
    <row r="185" spans="2:65" s="1" customFormat="1">
      <c r="B185" s="40"/>
      <c r="D185" s="193" t="s">
        <v>174</v>
      </c>
      <c r="F185" s="194" t="s">
        <v>532</v>
      </c>
      <c r="I185" s="195"/>
      <c r="L185" s="40"/>
      <c r="M185" s="196"/>
      <c r="N185" s="41"/>
      <c r="O185" s="41"/>
      <c r="P185" s="41"/>
      <c r="Q185" s="41"/>
      <c r="R185" s="41"/>
      <c r="S185" s="41"/>
      <c r="T185" s="69"/>
      <c r="AT185" s="23" t="s">
        <v>174</v>
      </c>
      <c r="AU185" s="23" t="s">
        <v>84</v>
      </c>
    </row>
    <row r="186" spans="2:65" s="1" customFormat="1" ht="22.5" customHeight="1">
      <c r="B186" s="180"/>
      <c r="C186" s="213" t="s">
        <v>433</v>
      </c>
      <c r="D186" s="213" t="s">
        <v>355</v>
      </c>
      <c r="E186" s="214" t="s">
        <v>534</v>
      </c>
      <c r="F186" s="215" t="s">
        <v>535</v>
      </c>
      <c r="G186" s="216" t="s">
        <v>400</v>
      </c>
      <c r="H186" s="217">
        <v>1</v>
      </c>
      <c r="I186" s="218"/>
      <c r="J186" s="219">
        <f>ROUND(I186*H186,2)</f>
        <v>0</v>
      </c>
      <c r="K186" s="215" t="s">
        <v>246</v>
      </c>
      <c r="L186" s="220"/>
      <c r="M186" s="221" t="s">
        <v>5</v>
      </c>
      <c r="N186" s="222" t="s">
        <v>46</v>
      </c>
      <c r="O186" s="41"/>
      <c r="P186" s="190">
        <f>O186*H186</f>
        <v>0</v>
      </c>
      <c r="Q186" s="190">
        <v>0.50600000000000001</v>
      </c>
      <c r="R186" s="190">
        <f>Q186*H186</f>
        <v>0.50600000000000001</v>
      </c>
      <c r="S186" s="190">
        <v>0</v>
      </c>
      <c r="T186" s="191">
        <f>S186*H186</f>
        <v>0</v>
      </c>
      <c r="AR186" s="23" t="s">
        <v>204</v>
      </c>
      <c r="AT186" s="23" t="s">
        <v>355</v>
      </c>
      <c r="AU186" s="23" t="s">
        <v>84</v>
      </c>
      <c r="AY186" s="23" t="s">
        <v>166</v>
      </c>
      <c r="BE186" s="192">
        <f>IF(N186="základní",J186,0)</f>
        <v>0</v>
      </c>
      <c r="BF186" s="192">
        <f>IF(N186="snížená",J186,0)</f>
        <v>0</v>
      </c>
      <c r="BG186" s="192">
        <f>IF(N186="zákl. přenesená",J186,0)</f>
        <v>0</v>
      </c>
      <c r="BH186" s="192">
        <f>IF(N186="sníž. přenesená",J186,0)</f>
        <v>0</v>
      </c>
      <c r="BI186" s="192">
        <f>IF(N186="nulová",J186,0)</f>
        <v>0</v>
      </c>
      <c r="BJ186" s="23" t="s">
        <v>82</v>
      </c>
      <c r="BK186" s="192">
        <f>ROUND(I186*H186,2)</f>
        <v>0</v>
      </c>
      <c r="BL186" s="23" t="s">
        <v>165</v>
      </c>
      <c r="BM186" s="23" t="s">
        <v>1002</v>
      </c>
    </row>
    <row r="187" spans="2:65" s="1" customFormat="1">
      <c r="B187" s="40"/>
      <c r="D187" s="193" t="s">
        <v>174</v>
      </c>
      <c r="F187" s="194" t="s">
        <v>537</v>
      </c>
      <c r="I187" s="195"/>
      <c r="L187" s="40"/>
      <c r="M187" s="196"/>
      <c r="N187" s="41"/>
      <c r="O187" s="41"/>
      <c r="P187" s="41"/>
      <c r="Q187" s="41"/>
      <c r="R187" s="41"/>
      <c r="S187" s="41"/>
      <c r="T187" s="69"/>
      <c r="AT187" s="23" t="s">
        <v>174</v>
      </c>
      <c r="AU187" s="23" t="s">
        <v>84</v>
      </c>
    </row>
    <row r="188" spans="2:65" s="1" customFormat="1" ht="22.5" customHeight="1">
      <c r="B188" s="180"/>
      <c r="C188" s="181" t="s">
        <v>437</v>
      </c>
      <c r="D188" s="181" t="s">
        <v>169</v>
      </c>
      <c r="E188" s="182" t="s">
        <v>1003</v>
      </c>
      <c r="F188" s="183" t="s">
        <v>1004</v>
      </c>
      <c r="G188" s="184" t="s">
        <v>255</v>
      </c>
      <c r="H188" s="185">
        <v>1.248</v>
      </c>
      <c r="I188" s="186"/>
      <c r="J188" s="187">
        <f>ROUND(I188*H188,2)</f>
        <v>0</v>
      </c>
      <c r="K188" s="183" t="s">
        <v>246</v>
      </c>
      <c r="L188" s="40"/>
      <c r="M188" s="188" t="s">
        <v>5</v>
      </c>
      <c r="N188" s="189" t="s">
        <v>46</v>
      </c>
      <c r="O188" s="41"/>
      <c r="P188" s="190">
        <f>O188*H188</f>
        <v>0</v>
      </c>
      <c r="Q188" s="190">
        <v>0</v>
      </c>
      <c r="R188" s="190">
        <f>Q188*H188</f>
        <v>0</v>
      </c>
      <c r="S188" s="190">
        <v>0</v>
      </c>
      <c r="T188" s="191">
        <f>S188*H188</f>
        <v>0</v>
      </c>
      <c r="AR188" s="23" t="s">
        <v>165</v>
      </c>
      <c r="AT188" s="23" t="s">
        <v>169</v>
      </c>
      <c r="AU188" s="23" t="s">
        <v>84</v>
      </c>
      <c r="AY188" s="23" t="s">
        <v>166</v>
      </c>
      <c r="BE188" s="192">
        <f>IF(N188="základní",J188,0)</f>
        <v>0</v>
      </c>
      <c r="BF188" s="192">
        <f>IF(N188="snížená",J188,0)</f>
        <v>0</v>
      </c>
      <c r="BG188" s="192">
        <f>IF(N188="zákl. přenesená",J188,0)</f>
        <v>0</v>
      </c>
      <c r="BH188" s="192">
        <f>IF(N188="sníž. přenesená",J188,0)</f>
        <v>0</v>
      </c>
      <c r="BI188" s="192">
        <f>IF(N188="nulová",J188,0)</f>
        <v>0</v>
      </c>
      <c r="BJ188" s="23" t="s">
        <v>82</v>
      </c>
      <c r="BK188" s="192">
        <f>ROUND(I188*H188,2)</f>
        <v>0</v>
      </c>
      <c r="BL188" s="23" t="s">
        <v>165</v>
      </c>
      <c r="BM188" s="23" t="s">
        <v>1005</v>
      </c>
    </row>
    <row r="189" spans="2:65" s="1" customFormat="1" ht="24">
      <c r="B189" s="40"/>
      <c r="D189" s="197" t="s">
        <v>174</v>
      </c>
      <c r="F189" s="198" t="s">
        <v>1006</v>
      </c>
      <c r="I189" s="195"/>
      <c r="L189" s="40"/>
      <c r="M189" s="196"/>
      <c r="N189" s="41"/>
      <c r="O189" s="41"/>
      <c r="P189" s="41"/>
      <c r="Q189" s="41"/>
      <c r="R189" s="41"/>
      <c r="S189" s="41"/>
      <c r="T189" s="69"/>
      <c r="AT189" s="23" t="s">
        <v>174</v>
      </c>
      <c r="AU189" s="23" t="s">
        <v>84</v>
      </c>
    </row>
    <row r="190" spans="2:65" s="12" customFormat="1">
      <c r="B190" s="202"/>
      <c r="D190" s="193" t="s">
        <v>258</v>
      </c>
      <c r="E190" s="203" t="s">
        <v>5</v>
      </c>
      <c r="F190" s="204" t="s">
        <v>1007</v>
      </c>
      <c r="H190" s="205">
        <v>1.248</v>
      </c>
      <c r="I190" s="206"/>
      <c r="L190" s="202"/>
      <c r="M190" s="207"/>
      <c r="N190" s="208"/>
      <c r="O190" s="208"/>
      <c r="P190" s="208"/>
      <c r="Q190" s="208"/>
      <c r="R190" s="208"/>
      <c r="S190" s="208"/>
      <c r="T190" s="209"/>
      <c r="AT190" s="210" t="s">
        <v>258</v>
      </c>
      <c r="AU190" s="210" t="s">
        <v>84</v>
      </c>
      <c r="AV190" s="12" t="s">
        <v>84</v>
      </c>
      <c r="AW190" s="12" t="s">
        <v>38</v>
      </c>
      <c r="AX190" s="12" t="s">
        <v>82</v>
      </c>
      <c r="AY190" s="210" t="s">
        <v>166</v>
      </c>
    </row>
    <row r="191" spans="2:65" s="1" customFormat="1" ht="22.5" customHeight="1">
      <c r="B191" s="180"/>
      <c r="C191" s="181" t="s">
        <v>442</v>
      </c>
      <c r="D191" s="181" t="s">
        <v>169</v>
      </c>
      <c r="E191" s="182" t="s">
        <v>1008</v>
      </c>
      <c r="F191" s="183" t="s">
        <v>1009</v>
      </c>
      <c r="G191" s="184" t="s">
        <v>400</v>
      </c>
      <c r="H191" s="185">
        <v>1</v>
      </c>
      <c r="I191" s="186"/>
      <c r="J191" s="187">
        <f>ROUND(I191*H191,2)</f>
        <v>0</v>
      </c>
      <c r="K191" s="183" t="s">
        <v>5</v>
      </c>
      <c r="L191" s="40"/>
      <c r="M191" s="188" t="s">
        <v>5</v>
      </c>
      <c r="N191" s="189" t="s">
        <v>46</v>
      </c>
      <c r="O191" s="41"/>
      <c r="P191" s="190">
        <f>O191*H191</f>
        <v>0</v>
      </c>
      <c r="Q191" s="190">
        <v>2.7529999999999999E-2</v>
      </c>
      <c r="R191" s="190">
        <f>Q191*H191</f>
        <v>2.7529999999999999E-2</v>
      </c>
      <c r="S191" s="190">
        <v>0</v>
      </c>
      <c r="T191" s="191">
        <f>S191*H191</f>
        <v>0</v>
      </c>
      <c r="AR191" s="23" t="s">
        <v>165</v>
      </c>
      <c r="AT191" s="23" t="s">
        <v>169</v>
      </c>
      <c r="AU191" s="23" t="s">
        <v>84</v>
      </c>
      <c r="AY191" s="23" t="s">
        <v>166</v>
      </c>
      <c r="BE191" s="192">
        <f>IF(N191="základní",J191,0)</f>
        <v>0</v>
      </c>
      <c r="BF191" s="192">
        <f>IF(N191="snížená",J191,0)</f>
        <v>0</v>
      </c>
      <c r="BG191" s="192">
        <f>IF(N191="zákl. přenesená",J191,0)</f>
        <v>0</v>
      </c>
      <c r="BH191" s="192">
        <f>IF(N191="sníž. přenesená",J191,0)</f>
        <v>0</v>
      </c>
      <c r="BI191" s="192">
        <f>IF(N191="nulová",J191,0)</f>
        <v>0</v>
      </c>
      <c r="BJ191" s="23" t="s">
        <v>82</v>
      </c>
      <c r="BK191" s="192">
        <f>ROUND(I191*H191,2)</f>
        <v>0</v>
      </c>
      <c r="BL191" s="23" t="s">
        <v>165</v>
      </c>
      <c r="BM191" s="23" t="s">
        <v>1010</v>
      </c>
    </row>
    <row r="192" spans="2:65" s="1" customFormat="1" ht="24">
      <c r="B192" s="40"/>
      <c r="D192" s="193" t="s">
        <v>174</v>
      </c>
      <c r="F192" s="194" t="s">
        <v>1011</v>
      </c>
      <c r="I192" s="195"/>
      <c r="L192" s="40"/>
      <c r="M192" s="196"/>
      <c r="N192" s="41"/>
      <c r="O192" s="41"/>
      <c r="P192" s="41"/>
      <c r="Q192" s="41"/>
      <c r="R192" s="41"/>
      <c r="S192" s="41"/>
      <c r="T192" s="69"/>
      <c r="AT192" s="23" t="s">
        <v>174</v>
      </c>
      <c r="AU192" s="23" t="s">
        <v>84</v>
      </c>
    </row>
    <row r="193" spans="2:65" s="1" customFormat="1" ht="22.5" customHeight="1">
      <c r="B193" s="180"/>
      <c r="C193" s="181" t="s">
        <v>446</v>
      </c>
      <c r="D193" s="181" t="s">
        <v>169</v>
      </c>
      <c r="E193" s="182" t="s">
        <v>369</v>
      </c>
      <c r="F193" s="183" t="s">
        <v>370</v>
      </c>
      <c r="G193" s="184" t="s">
        <v>245</v>
      </c>
      <c r="H193" s="185">
        <v>42</v>
      </c>
      <c r="I193" s="186"/>
      <c r="J193" s="187">
        <f>ROUND(I193*H193,2)</f>
        <v>0</v>
      </c>
      <c r="K193" s="183" t="s">
        <v>246</v>
      </c>
      <c r="L193" s="40"/>
      <c r="M193" s="188" t="s">
        <v>5</v>
      </c>
      <c r="N193" s="189" t="s">
        <v>46</v>
      </c>
      <c r="O193" s="41"/>
      <c r="P193" s="190">
        <f>O193*H193</f>
        <v>0</v>
      </c>
      <c r="Q193" s="190">
        <v>1.9000000000000001E-4</v>
      </c>
      <c r="R193" s="190">
        <f>Q193*H193</f>
        <v>7.980000000000001E-3</v>
      </c>
      <c r="S193" s="190">
        <v>0</v>
      </c>
      <c r="T193" s="191">
        <f>S193*H193</f>
        <v>0</v>
      </c>
      <c r="AR193" s="23" t="s">
        <v>165</v>
      </c>
      <c r="AT193" s="23" t="s">
        <v>169</v>
      </c>
      <c r="AU193" s="23" t="s">
        <v>84</v>
      </c>
      <c r="AY193" s="23" t="s">
        <v>166</v>
      </c>
      <c r="BE193" s="192">
        <f>IF(N193="základní",J193,0)</f>
        <v>0</v>
      </c>
      <c r="BF193" s="192">
        <f>IF(N193="snížená",J193,0)</f>
        <v>0</v>
      </c>
      <c r="BG193" s="192">
        <f>IF(N193="zákl. přenesená",J193,0)</f>
        <v>0</v>
      </c>
      <c r="BH193" s="192">
        <f>IF(N193="sníž. přenesená",J193,0)</f>
        <v>0</v>
      </c>
      <c r="BI193" s="192">
        <f>IF(N193="nulová",J193,0)</f>
        <v>0</v>
      </c>
      <c r="BJ193" s="23" t="s">
        <v>82</v>
      </c>
      <c r="BK193" s="192">
        <f>ROUND(I193*H193,2)</f>
        <v>0</v>
      </c>
      <c r="BL193" s="23" t="s">
        <v>165</v>
      </c>
      <c r="BM193" s="23" t="s">
        <v>1012</v>
      </c>
    </row>
    <row r="194" spans="2:65" s="1" customFormat="1">
      <c r="B194" s="40"/>
      <c r="D194" s="193" t="s">
        <v>174</v>
      </c>
      <c r="F194" s="194" t="s">
        <v>372</v>
      </c>
      <c r="I194" s="195"/>
      <c r="L194" s="40"/>
      <c r="M194" s="196"/>
      <c r="N194" s="41"/>
      <c r="O194" s="41"/>
      <c r="P194" s="41"/>
      <c r="Q194" s="41"/>
      <c r="R194" s="41"/>
      <c r="S194" s="41"/>
      <c r="T194" s="69"/>
      <c r="AT194" s="23" t="s">
        <v>174</v>
      </c>
      <c r="AU194" s="23" t="s">
        <v>84</v>
      </c>
    </row>
    <row r="195" spans="2:65" s="1" customFormat="1" ht="22.5" customHeight="1">
      <c r="B195" s="180"/>
      <c r="C195" s="181" t="s">
        <v>451</v>
      </c>
      <c r="D195" s="181" t="s">
        <v>169</v>
      </c>
      <c r="E195" s="182" t="s">
        <v>374</v>
      </c>
      <c r="F195" s="183" t="s">
        <v>375</v>
      </c>
      <c r="G195" s="184" t="s">
        <v>245</v>
      </c>
      <c r="H195" s="185">
        <v>42</v>
      </c>
      <c r="I195" s="186"/>
      <c r="J195" s="187">
        <f>ROUND(I195*H195,2)</f>
        <v>0</v>
      </c>
      <c r="K195" s="183" t="s">
        <v>246</v>
      </c>
      <c r="L195" s="40"/>
      <c r="M195" s="188" t="s">
        <v>5</v>
      </c>
      <c r="N195" s="189" t="s">
        <v>46</v>
      </c>
      <c r="O195" s="41"/>
      <c r="P195" s="190">
        <f>O195*H195</f>
        <v>0</v>
      </c>
      <c r="Q195" s="190">
        <v>9.0000000000000006E-5</v>
      </c>
      <c r="R195" s="190">
        <f>Q195*H195</f>
        <v>3.7800000000000004E-3</v>
      </c>
      <c r="S195" s="190">
        <v>0</v>
      </c>
      <c r="T195" s="191">
        <f>S195*H195</f>
        <v>0</v>
      </c>
      <c r="AR195" s="23" t="s">
        <v>165</v>
      </c>
      <c r="AT195" s="23" t="s">
        <v>169</v>
      </c>
      <c r="AU195" s="23" t="s">
        <v>84</v>
      </c>
      <c r="AY195" s="23" t="s">
        <v>166</v>
      </c>
      <c r="BE195" s="192">
        <f>IF(N195="základní",J195,0)</f>
        <v>0</v>
      </c>
      <c r="BF195" s="192">
        <f>IF(N195="snížená",J195,0)</f>
        <v>0</v>
      </c>
      <c r="BG195" s="192">
        <f>IF(N195="zákl. přenesená",J195,0)</f>
        <v>0</v>
      </c>
      <c r="BH195" s="192">
        <f>IF(N195="sníž. přenesená",J195,0)</f>
        <v>0</v>
      </c>
      <c r="BI195" s="192">
        <f>IF(N195="nulová",J195,0)</f>
        <v>0</v>
      </c>
      <c r="BJ195" s="23" t="s">
        <v>82</v>
      </c>
      <c r="BK195" s="192">
        <f>ROUND(I195*H195,2)</f>
        <v>0</v>
      </c>
      <c r="BL195" s="23" t="s">
        <v>165</v>
      </c>
      <c r="BM195" s="23" t="s">
        <v>1013</v>
      </c>
    </row>
    <row r="196" spans="2:65" s="1" customFormat="1">
      <c r="B196" s="40"/>
      <c r="D196" s="193" t="s">
        <v>174</v>
      </c>
      <c r="F196" s="194" t="s">
        <v>377</v>
      </c>
      <c r="I196" s="195"/>
      <c r="L196" s="40"/>
      <c r="M196" s="196"/>
      <c r="N196" s="41"/>
      <c r="O196" s="41"/>
      <c r="P196" s="41"/>
      <c r="Q196" s="41"/>
      <c r="R196" s="41"/>
      <c r="S196" s="41"/>
      <c r="T196" s="69"/>
      <c r="AT196" s="23" t="s">
        <v>174</v>
      </c>
      <c r="AU196" s="23" t="s">
        <v>84</v>
      </c>
    </row>
    <row r="197" spans="2:65" s="1" customFormat="1" ht="22.5" customHeight="1">
      <c r="B197" s="180"/>
      <c r="C197" s="181" t="s">
        <v>455</v>
      </c>
      <c r="D197" s="181" t="s">
        <v>169</v>
      </c>
      <c r="E197" s="182" t="s">
        <v>379</v>
      </c>
      <c r="F197" s="183" t="s">
        <v>380</v>
      </c>
      <c r="G197" s="184" t="s">
        <v>172</v>
      </c>
      <c r="H197" s="185">
        <v>1</v>
      </c>
      <c r="I197" s="186"/>
      <c r="J197" s="187">
        <f>ROUND(I197*H197,2)</f>
        <v>0</v>
      </c>
      <c r="K197" s="183" t="s">
        <v>5</v>
      </c>
      <c r="L197" s="40"/>
      <c r="M197" s="188" t="s">
        <v>5</v>
      </c>
      <c r="N197" s="189" t="s">
        <v>46</v>
      </c>
      <c r="O197" s="41"/>
      <c r="P197" s="190">
        <f>O197*H197</f>
        <v>0</v>
      </c>
      <c r="Q197" s="190">
        <v>0</v>
      </c>
      <c r="R197" s="190">
        <f>Q197*H197</f>
        <v>0</v>
      </c>
      <c r="S197" s="190">
        <v>0</v>
      </c>
      <c r="T197" s="191">
        <f>S197*H197</f>
        <v>0</v>
      </c>
      <c r="AR197" s="23" t="s">
        <v>165</v>
      </c>
      <c r="AT197" s="23" t="s">
        <v>169</v>
      </c>
      <c r="AU197" s="23" t="s">
        <v>84</v>
      </c>
      <c r="AY197" s="23" t="s">
        <v>166</v>
      </c>
      <c r="BE197" s="192">
        <f>IF(N197="základní",J197,0)</f>
        <v>0</v>
      </c>
      <c r="BF197" s="192">
        <f>IF(N197="snížená",J197,0)</f>
        <v>0</v>
      </c>
      <c r="BG197" s="192">
        <f>IF(N197="zákl. přenesená",J197,0)</f>
        <v>0</v>
      </c>
      <c r="BH197" s="192">
        <f>IF(N197="sníž. přenesená",J197,0)</f>
        <v>0</v>
      </c>
      <c r="BI197" s="192">
        <f>IF(N197="nulová",J197,0)</f>
        <v>0</v>
      </c>
      <c r="BJ197" s="23" t="s">
        <v>82</v>
      </c>
      <c r="BK197" s="192">
        <f>ROUND(I197*H197,2)</f>
        <v>0</v>
      </c>
      <c r="BL197" s="23" t="s">
        <v>165</v>
      </c>
      <c r="BM197" s="23" t="s">
        <v>1014</v>
      </c>
    </row>
    <row r="198" spans="2:65" s="1" customFormat="1">
      <c r="B198" s="40"/>
      <c r="D198" s="193" t="s">
        <v>174</v>
      </c>
      <c r="F198" s="194" t="s">
        <v>380</v>
      </c>
      <c r="I198" s="195"/>
      <c r="L198" s="40"/>
      <c r="M198" s="196"/>
      <c r="N198" s="41"/>
      <c r="O198" s="41"/>
      <c r="P198" s="41"/>
      <c r="Q198" s="41"/>
      <c r="R198" s="41"/>
      <c r="S198" s="41"/>
      <c r="T198" s="69"/>
      <c r="AT198" s="23" t="s">
        <v>174</v>
      </c>
      <c r="AU198" s="23" t="s">
        <v>84</v>
      </c>
    </row>
    <row r="199" spans="2:65" s="1" customFormat="1" ht="22.5" customHeight="1">
      <c r="B199" s="180"/>
      <c r="C199" s="181" t="s">
        <v>459</v>
      </c>
      <c r="D199" s="181" t="s">
        <v>169</v>
      </c>
      <c r="E199" s="182" t="s">
        <v>383</v>
      </c>
      <c r="F199" s="183" t="s">
        <v>384</v>
      </c>
      <c r="G199" s="184" t="s">
        <v>172</v>
      </c>
      <c r="H199" s="185">
        <v>1</v>
      </c>
      <c r="I199" s="186"/>
      <c r="J199" s="187">
        <f>ROUND(I199*H199,2)</f>
        <v>0</v>
      </c>
      <c r="K199" s="183" t="s">
        <v>5</v>
      </c>
      <c r="L199" s="40"/>
      <c r="M199" s="188" t="s">
        <v>5</v>
      </c>
      <c r="N199" s="189" t="s">
        <v>46</v>
      </c>
      <c r="O199" s="41"/>
      <c r="P199" s="190">
        <f>O199*H199</f>
        <v>0</v>
      </c>
      <c r="Q199" s="190">
        <v>0</v>
      </c>
      <c r="R199" s="190">
        <f>Q199*H199</f>
        <v>0</v>
      </c>
      <c r="S199" s="190">
        <v>0</v>
      </c>
      <c r="T199" s="191">
        <f>S199*H199</f>
        <v>0</v>
      </c>
      <c r="AR199" s="23" t="s">
        <v>165</v>
      </c>
      <c r="AT199" s="23" t="s">
        <v>169</v>
      </c>
      <c r="AU199" s="23" t="s">
        <v>84</v>
      </c>
      <c r="AY199" s="23" t="s">
        <v>166</v>
      </c>
      <c r="BE199" s="192">
        <f>IF(N199="základní",J199,0)</f>
        <v>0</v>
      </c>
      <c r="BF199" s="192">
        <f>IF(N199="snížená",J199,0)</f>
        <v>0</v>
      </c>
      <c r="BG199" s="192">
        <f>IF(N199="zákl. přenesená",J199,0)</f>
        <v>0</v>
      </c>
      <c r="BH199" s="192">
        <f>IF(N199="sníž. přenesená",J199,0)</f>
        <v>0</v>
      </c>
      <c r="BI199" s="192">
        <f>IF(N199="nulová",J199,0)</f>
        <v>0</v>
      </c>
      <c r="BJ199" s="23" t="s">
        <v>82</v>
      </c>
      <c r="BK199" s="192">
        <f>ROUND(I199*H199,2)</f>
        <v>0</v>
      </c>
      <c r="BL199" s="23" t="s">
        <v>165</v>
      </c>
      <c r="BM199" s="23" t="s">
        <v>1015</v>
      </c>
    </row>
    <row r="200" spans="2:65" s="1" customFormat="1">
      <c r="B200" s="40"/>
      <c r="D200" s="197" t="s">
        <v>174</v>
      </c>
      <c r="F200" s="198" t="s">
        <v>384</v>
      </c>
      <c r="I200" s="195"/>
      <c r="L200" s="40"/>
      <c r="M200" s="196"/>
      <c r="N200" s="41"/>
      <c r="O200" s="41"/>
      <c r="P200" s="41"/>
      <c r="Q200" s="41"/>
      <c r="R200" s="41"/>
      <c r="S200" s="41"/>
      <c r="T200" s="69"/>
      <c r="AT200" s="23" t="s">
        <v>174</v>
      </c>
      <c r="AU200" s="23" t="s">
        <v>84</v>
      </c>
    </row>
    <row r="201" spans="2:65" s="11" customFormat="1" ht="29.85" customHeight="1">
      <c r="B201" s="166"/>
      <c r="D201" s="177" t="s">
        <v>74</v>
      </c>
      <c r="E201" s="178" t="s">
        <v>386</v>
      </c>
      <c r="F201" s="178" t="s">
        <v>387</v>
      </c>
      <c r="I201" s="169"/>
      <c r="J201" s="179">
        <f>BK201</f>
        <v>0</v>
      </c>
      <c r="L201" s="166"/>
      <c r="M201" s="171"/>
      <c r="N201" s="172"/>
      <c r="O201" s="172"/>
      <c r="P201" s="173">
        <f>SUM(P202:P203)</f>
        <v>0</v>
      </c>
      <c r="Q201" s="172"/>
      <c r="R201" s="173">
        <f>SUM(R202:R203)</f>
        <v>0</v>
      </c>
      <c r="S201" s="172"/>
      <c r="T201" s="174">
        <f>SUM(T202:T203)</f>
        <v>0</v>
      </c>
      <c r="AR201" s="167" t="s">
        <v>82</v>
      </c>
      <c r="AT201" s="175" t="s">
        <v>74</v>
      </c>
      <c r="AU201" s="175" t="s">
        <v>82</v>
      </c>
      <c r="AY201" s="167" t="s">
        <v>166</v>
      </c>
      <c r="BK201" s="176">
        <f>SUM(BK202:BK203)</f>
        <v>0</v>
      </c>
    </row>
    <row r="202" spans="2:65" s="1" customFormat="1" ht="22.5" customHeight="1">
      <c r="B202" s="180"/>
      <c r="C202" s="181" t="s">
        <v>464</v>
      </c>
      <c r="D202" s="181" t="s">
        <v>169</v>
      </c>
      <c r="E202" s="182" t="s">
        <v>389</v>
      </c>
      <c r="F202" s="183" t="s">
        <v>390</v>
      </c>
      <c r="G202" s="184" t="s">
        <v>339</v>
      </c>
      <c r="H202" s="185">
        <v>0.65100000000000002</v>
      </c>
      <c r="I202" s="186"/>
      <c r="J202" s="187">
        <f>ROUND(I202*H202,2)</f>
        <v>0</v>
      </c>
      <c r="K202" s="183" t="s">
        <v>246</v>
      </c>
      <c r="L202" s="40"/>
      <c r="M202" s="188" t="s">
        <v>5</v>
      </c>
      <c r="N202" s="189" t="s">
        <v>46</v>
      </c>
      <c r="O202" s="41"/>
      <c r="P202" s="190">
        <f>O202*H202</f>
        <v>0</v>
      </c>
      <c r="Q202" s="190">
        <v>0</v>
      </c>
      <c r="R202" s="190">
        <f>Q202*H202</f>
        <v>0</v>
      </c>
      <c r="S202" s="190">
        <v>0</v>
      </c>
      <c r="T202" s="191">
        <f>S202*H202</f>
        <v>0</v>
      </c>
      <c r="AR202" s="23" t="s">
        <v>165</v>
      </c>
      <c r="AT202" s="23" t="s">
        <v>169</v>
      </c>
      <c r="AU202" s="23" t="s">
        <v>84</v>
      </c>
      <c r="AY202" s="23" t="s">
        <v>166</v>
      </c>
      <c r="BE202" s="192">
        <f>IF(N202="základní",J202,0)</f>
        <v>0</v>
      </c>
      <c r="BF202" s="192">
        <f>IF(N202="snížená",J202,0)</f>
        <v>0</v>
      </c>
      <c r="BG202" s="192">
        <f>IF(N202="zákl. přenesená",J202,0)</f>
        <v>0</v>
      </c>
      <c r="BH202" s="192">
        <f>IF(N202="sníž. přenesená",J202,0)</f>
        <v>0</v>
      </c>
      <c r="BI202" s="192">
        <f>IF(N202="nulová",J202,0)</f>
        <v>0</v>
      </c>
      <c r="BJ202" s="23" t="s">
        <v>82</v>
      </c>
      <c r="BK202" s="192">
        <f>ROUND(I202*H202,2)</f>
        <v>0</v>
      </c>
      <c r="BL202" s="23" t="s">
        <v>165</v>
      </c>
      <c r="BM202" s="23" t="s">
        <v>1016</v>
      </c>
    </row>
    <row r="203" spans="2:65" s="1" customFormat="1" ht="24">
      <c r="B203" s="40"/>
      <c r="D203" s="197" t="s">
        <v>174</v>
      </c>
      <c r="F203" s="198" t="s">
        <v>392</v>
      </c>
      <c r="I203" s="195"/>
      <c r="L203" s="40"/>
      <c r="M203" s="199"/>
      <c r="N203" s="200"/>
      <c r="O203" s="200"/>
      <c r="P203" s="200"/>
      <c r="Q203" s="200"/>
      <c r="R203" s="200"/>
      <c r="S203" s="200"/>
      <c r="T203" s="201"/>
      <c r="AT203" s="23" t="s">
        <v>174</v>
      </c>
      <c r="AU203" s="23" t="s">
        <v>84</v>
      </c>
    </row>
    <row r="204" spans="2:65" s="1" customFormat="1" ht="6.9" customHeight="1">
      <c r="B204" s="55"/>
      <c r="C204" s="56"/>
      <c r="D204" s="56"/>
      <c r="E204" s="56"/>
      <c r="F204" s="56"/>
      <c r="G204" s="56"/>
      <c r="H204" s="56"/>
      <c r="I204" s="133"/>
      <c r="J204" s="56"/>
      <c r="K204" s="56"/>
      <c r="L204" s="40"/>
    </row>
  </sheetData>
  <autoFilter ref="C86:K203"/>
  <mergeCells count="12">
    <mergeCell ref="E77:H77"/>
    <mergeCell ref="E79:H79"/>
    <mergeCell ref="E7:H7"/>
    <mergeCell ref="E9:H9"/>
    <mergeCell ref="E11:H11"/>
    <mergeCell ref="E26:H26"/>
    <mergeCell ref="E47:H47"/>
    <mergeCell ref="G1:H1"/>
    <mergeCell ref="L2:V2"/>
    <mergeCell ref="E49:H49"/>
    <mergeCell ref="E51:H51"/>
    <mergeCell ref="E75:H75"/>
  </mergeCells>
  <hyperlinks>
    <hyperlink ref="F1:G1" location="C2" display="1) Krycí list soupisu"/>
    <hyperlink ref="G1:H1" location="C58" display="2) Rekapitulace"/>
    <hyperlink ref="J1" location="C86" display="3) Soupis prací"/>
    <hyperlink ref="L1:V1" location="'Rekapitulace stavby'!C2" display="Rekapitulace stavby"/>
  </hyperlinks>
  <pageMargins left="0.58333330000000005" right="0.58333330000000005" top="0.58333330000000005" bottom="0.58333330000000005" header="0" footer="0"/>
  <pageSetup paperSize="9" fitToHeight="100" orientation="landscape" blackAndWhite="1" r:id="rId1"/>
  <headerFooter>
    <oddFooter>&amp;CStrana &amp;P z &amp;N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91"/>
  <sheetViews>
    <sheetView showGridLines="0" workbookViewId="0">
      <pane ySplit="1" topLeftCell="A2" activePane="bottomLeft" state="frozen"/>
      <selection pane="bottomLeft"/>
    </sheetView>
  </sheetViews>
  <sheetFormatPr defaultRowHeight="12"/>
  <cols>
    <col min="1" max="1" width="8.28515625" customWidth="1"/>
    <col min="2" max="2" width="1.7109375" customWidth="1"/>
    <col min="3" max="3" width="4.140625" customWidth="1"/>
    <col min="4" max="4" width="4.28515625" customWidth="1"/>
    <col min="5" max="5" width="17.140625" customWidth="1"/>
    <col min="6" max="6" width="75" customWidth="1"/>
    <col min="7" max="7" width="8.7109375" customWidth="1"/>
    <col min="8" max="8" width="11.140625" customWidth="1"/>
    <col min="9" max="9" width="12.7109375" style="105" customWidth="1"/>
    <col min="10" max="10" width="23.42578125" customWidth="1"/>
    <col min="11" max="11" width="15.42578125" customWidth="1"/>
    <col min="13" max="18" width="9.28515625" hidden="1"/>
    <col min="19" max="19" width="8.140625" hidden="1" customWidth="1"/>
    <col min="20" max="20" width="29.7109375" hidden="1" customWidth="1"/>
    <col min="21" max="21" width="16.28515625" hidden="1" customWidth="1"/>
    <col min="22" max="22" width="12.28515625" customWidth="1"/>
    <col min="23" max="23" width="16.28515625" customWidth="1"/>
    <col min="24" max="24" width="12.28515625" customWidth="1"/>
    <col min="25" max="25" width="15" customWidth="1"/>
    <col min="26" max="26" width="11" customWidth="1"/>
    <col min="27" max="27" width="15" customWidth="1"/>
    <col min="28" max="28" width="16.28515625" customWidth="1"/>
    <col min="29" max="29" width="11" customWidth="1"/>
    <col min="30" max="30" width="15" customWidth="1"/>
    <col min="31" max="31" width="16.28515625" customWidth="1"/>
    <col min="44" max="65" width="9.28515625" hidden="1"/>
  </cols>
  <sheetData>
    <row r="1" spans="1:70" ht="21.75" customHeight="1">
      <c r="A1" s="20"/>
      <c r="B1" s="106"/>
      <c r="C1" s="106"/>
      <c r="D1" s="107" t="s">
        <v>1</v>
      </c>
      <c r="E1" s="106"/>
      <c r="F1" s="108" t="s">
        <v>132</v>
      </c>
      <c r="G1" s="353" t="s">
        <v>133</v>
      </c>
      <c r="H1" s="353"/>
      <c r="I1" s="109"/>
      <c r="J1" s="108" t="s">
        <v>134</v>
      </c>
      <c r="K1" s="107" t="s">
        <v>135</v>
      </c>
      <c r="L1" s="108" t="s">
        <v>136</v>
      </c>
      <c r="M1" s="108"/>
      <c r="N1" s="108"/>
      <c r="O1" s="108"/>
      <c r="P1" s="108"/>
      <c r="Q1" s="108"/>
      <c r="R1" s="108"/>
      <c r="S1" s="108"/>
      <c r="T1" s="108"/>
      <c r="U1" s="19"/>
      <c r="V1" s="19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  <c r="AR1" s="20"/>
      <c r="AS1" s="20"/>
      <c r="AT1" s="20"/>
      <c r="AU1" s="20"/>
      <c r="AV1" s="20"/>
      <c r="AW1" s="20"/>
      <c r="AX1" s="20"/>
      <c r="AY1" s="20"/>
      <c r="AZ1" s="20"/>
      <c r="BA1" s="20"/>
      <c r="BB1" s="20"/>
      <c r="BC1" s="20"/>
      <c r="BD1" s="20"/>
      <c r="BE1" s="20"/>
      <c r="BF1" s="20"/>
      <c r="BG1" s="20"/>
      <c r="BH1" s="20"/>
      <c r="BI1" s="20"/>
      <c r="BJ1" s="20"/>
      <c r="BK1" s="20"/>
      <c r="BL1" s="20"/>
      <c r="BM1" s="20"/>
      <c r="BN1" s="20"/>
      <c r="BO1" s="20"/>
      <c r="BP1" s="20"/>
      <c r="BQ1" s="20"/>
      <c r="BR1" s="20"/>
    </row>
    <row r="2" spans="1:70" ht="36.9" customHeight="1">
      <c r="L2" s="314" t="s">
        <v>8</v>
      </c>
      <c r="M2" s="315"/>
      <c r="N2" s="315"/>
      <c r="O2" s="315"/>
      <c r="P2" s="315"/>
      <c r="Q2" s="315"/>
      <c r="R2" s="315"/>
      <c r="S2" s="315"/>
      <c r="T2" s="315"/>
      <c r="U2" s="315"/>
      <c r="V2" s="315"/>
      <c r="AT2" s="23" t="s">
        <v>123</v>
      </c>
    </row>
    <row r="3" spans="1:70" ht="6.9" customHeight="1">
      <c r="B3" s="24"/>
      <c r="C3" s="25"/>
      <c r="D3" s="25"/>
      <c r="E3" s="25"/>
      <c r="F3" s="25"/>
      <c r="G3" s="25"/>
      <c r="H3" s="25"/>
      <c r="I3" s="110"/>
      <c r="J3" s="25"/>
      <c r="K3" s="26"/>
      <c r="AT3" s="23" t="s">
        <v>84</v>
      </c>
    </row>
    <row r="4" spans="1:70" ht="36.9" customHeight="1">
      <c r="B4" s="27"/>
      <c r="C4" s="28"/>
      <c r="D4" s="29" t="s">
        <v>137</v>
      </c>
      <c r="E4" s="28"/>
      <c r="F4" s="28"/>
      <c r="G4" s="28"/>
      <c r="H4" s="28"/>
      <c r="I4" s="111"/>
      <c r="J4" s="28"/>
      <c r="K4" s="30"/>
      <c r="M4" s="31" t="s">
        <v>13</v>
      </c>
      <c r="AT4" s="23" t="s">
        <v>6</v>
      </c>
    </row>
    <row r="5" spans="1:70" ht="6.9" customHeight="1">
      <c r="B5" s="27"/>
      <c r="C5" s="28"/>
      <c r="D5" s="28"/>
      <c r="E5" s="28"/>
      <c r="F5" s="28"/>
      <c r="G5" s="28"/>
      <c r="H5" s="28"/>
      <c r="I5" s="111"/>
      <c r="J5" s="28"/>
      <c r="K5" s="30"/>
    </row>
    <row r="6" spans="1:70" ht="13.2">
      <c r="B6" s="27"/>
      <c r="C6" s="28"/>
      <c r="D6" s="36" t="s">
        <v>19</v>
      </c>
      <c r="E6" s="28"/>
      <c r="F6" s="28"/>
      <c r="G6" s="28"/>
      <c r="H6" s="28"/>
      <c r="I6" s="111"/>
      <c r="J6" s="28"/>
      <c r="K6" s="30"/>
    </row>
    <row r="7" spans="1:70" ht="22.5" customHeight="1">
      <c r="B7" s="27"/>
      <c r="C7" s="28"/>
      <c r="D7" s="28"/>
      <c r="E7" s="354" t="str">
        <f>'Rekapitulace stavby'!K6</f>
        <v>Nová škola pro Psáry a Dolní Jirčany - I.část</v>
      </c>
      <c r="F7" s="360"/>
      <c r="G7" s="360"/>
      <c r="H7" s="360"/>
      <c r="I7" s="111"/>
      <c r="J7" s="28"/>
      <c r="K7" s="30"/>
    </row>
    <row r="8" spans="1:70" ht="13.2">
      <c r="B8" s="27"/>
      <c r="C8" s="28"/>
      <c r="D8" s="36" t="s">
        <v>138</v>
      </c>
      <c r="E8" s="28"/>
      <c r="F8" s="28"/>
      <c r="G8" s="28"/>
      <c r="H8" s="28"/>
      <c r="I8" s="111"/>
      <c r="J8" s="28"/>
      <c r="K8" s="30"/>
    </row>
    <row r="9" spans="1:70" s="1" customFormat="1" ht="22.5" customHeight="1">
      <c r="B9" s="40"/>
      <c r="C9" s="41"/>
      <c r="D9" s="41"/>
      <c r="E9" s="354" t="s">
        <v>1017</v>
      </c>
      <c r="F9" s="355"/>
      <c r="G9" s="355"/>
      <c r="H9" s="355"/>
      <c r="I9" s="112"/>
      <c r="J9" s="41"/>
      <c r="K9" s="44"/>
    </row>
    <row r="10" spans="1:70" s="1" customFormat="1" ht="13.2">
      <c r="B10" s="40"/>
      <c r="C10" s="41"/>
      <c r="D10" s="36" t="s">
        <v>140</v>
      </c>
      <c r="E10" s="41"/>
      <c r="F10" s="41"/>
      <c r="G10" s="41"/>
      <c r="H10" s="41"/>
      <c r="I10" s="112"/>
      <c r="J10" s="41"/>
      <c r="K10" s="44"/>
    </row>
    <row r="11" spans="1:70" s="1" customFormat="1" ht="36.9" customHeight="1">
      <c r="B11" s="40"/>
      <c r="C11" s="41"/>
      <c r="D11" s="41"/>
      <c r="E11" s="356" t="s">
        <v>1018</v>
      </c>
      <c r="F11" s="355"/>
      <c r="G11" s="355"/>
      <c r="H11" s="355"/>
      <c r="I11" s="112"/>
      <c r="J11" s="41"/>
      <c r="K11" s="44"/>
    </row>
    <row r="12" spans="1:70" s="1" customFormat="1">
      <c r="B12" s="40"/>
      <c r="C12" s="41"/>
      <c r="D12" s="41"/>
      <c r="E12" s="41"/>
      <c r="F12" s="41"/>
      <c r="G12" s="41"/>
      <c r="H12" s="41"/>
      <c r="I12" s="112"/>
      <c r="J12" s="41"/>
      <c r="K12" s="44"/>
    </row>
    <row r="13" spans="1:70" s="1" customFormat="1" ht="14.4" customHeight="1">
      <c r="B13" s="40"/>
      <c r="C13" s="41"/>
      <c r="D13" s="36" t="s">
        <v>21</v>
      </c>
      <c r="E13" s="41"/>
      <c r="F13" s="34" t="s">
        <v>124</v>
      </c>
      <c r="G13" s="41"/>
      <c r="H13" s="41"/>
      <c r="I13" s="113" t="s">
        <v>22</v>
      </c>
      <c r="J13" s="34" t="s">
        <v>5</v>
      </c>
      <c r="K13" s="44"/>
    </row>
    <row r="14" spans="1:70" s="1" customFormat="1" ht="14.4" customHeight="1">
      <c r="B14" s="40"/>
      <c r="C14" s="41"/>
      <c r="D14" s="36" t="s">
        <v>23</v>
      </c>
      <c r="E14" s="41"/>
      <c r="F14" s="34" t="s">
        <v>24</v>
      </c>
      <c r="G14" s="41"/>
      <c r="H14" s="41"/>
      <c r="I14" s="113" t="s">
        <v>25</v>
      </c>
      <c r="J14" s="114" t="str">
        <f>'Rekapitulace stavby'!AN8</f>
        <v>6.3.2017</v>
      </c>
      <c r="K14" s="44"/>
    </row>
    <row r="15" spans="1:70" s="1" customFormat="1" ht="10.95" customHeight="1">
      <c r="B15" s="40"/>
      <c r="C15" s="41"/>
      <c r="D15" s="41"/>
      <c r="E15" s="41"/>
      <c r="F15" s="41"/>
      <c r="G15" s="41"/>
      <c r="H15" s="41"/>
      <c r="I15" s="112"/>
      <c r="J15" s="41"/>
      <c r="K15" s="44"/>
    </row>
    <row r="16" spans="1:70" s="1" customFormat="1" ht="14.4" customHeight="1">
      <c r="B16" s="40"/>
      <c r="C16" s="41"/>
      <c r="D16" s="36" t="s">
        <v>27</v>
      </c>
      <c r="E16" s="41"/>
      <c r="F16" s="41"/>
      <c r="G16" s="41"/>
      <c r="H16" s="41"/>
      <c r="I16" s="113" t="s">
        <v>28</v>
      </c>
      <c r="J16" s="34" t="s">
        <v>29</v>
      </c>
      <c r="K16" s="44"/>
    </row>
    <row r="17" spans="2:11" s="1" customFormat="1" ht="18" customHeight="1">
      <c r="B17" s="40"/>
      <c r="C17" s="41"/>
      <c r="D17" s="41"/>
      <c r="E17" s="34" t="s">
        <v>30</v>
      </c>
      <c r="F17" s="41"/>
      <c r="G17" s="41"/>
      <c r="H17" s="41"/>
      <c r="I17" s="113" t="s">
        <v>31</v>
      </c>
      <c r="J17" s="34" t="s">
        <v>5</v>
      </c>
      <c r="K17" s="44"/>
    </row>
    <row r="18" spans="2:11" s="1" customFormat="1" ht="6.9" customHeight="1">
      <c r="B18" s="40"/>
      <c r="C18" s="41"/>
      <c r="D18" s="41"/>
      <c r="E18" s="41"/>
      <c r="F18" s="41"/>
      <c r="G18" s="41"/>
      <c r="H18" s="41"/>
      <c r="I18" s="112"/>
      <c r="J18" s="41"/>
      <c r="K18" s="44"/>
    </row>
    <row r="19" spans="2:11" s="1" customFormat="1" ht="14.4" customHeight="1">
      <c r="B19" s="40"/>
      <c r="C19" s="41"/>
      <c r="D19" s="36" t="s">
        <v>32</v>
      </c>
      <c r="E19" s="41"/>
      <c r="F19" s="41"/>
      <c r="G19" s="41"/>
      <c r="H19" s="41"/>
      <c r="I19" s="113" t="s">
        <v>28</v>
      </c>
      <c r="J19" s="34" t="str">
        <f>IF('Rekapitulace stavby'!AN13="Vyplň údaj","",IF('Rekapitulace stavby'!AN13="","",'Rekapitulace stavby'!AN13))</f>
        <v/>
      </c>
      <c r="K19" s="44"/>
    </row>
    <row r="20" spans="2:11" s="1" customFormat="1" ht="18" customHeight="1">
      <c r="B20" s="40"/>
      <c r="C20" s="41"/>
      <c r="D20" s="41"/>
      <c r="E20" s="34" t="str">
        <f>IF('Rekapitulace stavby'!E14="Vyplň údaj","",IF('Rekapitulace stavby'!E14="","",'Rekapitulace stavby'!E14))</f>
        <v/>
      </c>
      <c r="F20" s="41"/>
      <c r="G20" s="41"/>
      <c r="H20" s="41"/>
      <c r="I20" s="113" t="s">
        <v>31</v>
      </c>
      <c r="J20" s="34" t="str">
        <f>IF('Rekapitulace stavby'!AN14="Vyplň údaj","",IF('Rekapitulace stavby'!AN14="","",'Rekapitulace stavby'!AN14))</f>
        <v/>
      </c>
      <c r="K20" s="44"/>
    </row>
    <row r="21" spans="2:11" s="1" customFormat="1" ht="6.9" customHeight="1">
      <c r="B21" s="40"/>
      <c r="C21" s="41"/>
      <c r="D21" s="41"/>
      <c r="E21" s="41"/>
      <c r="F21" s="41"/>
      <c r="G21" s="41"/>
      <c r="H21" s="41"/>
      <c r="I21" s="112"/>
      <c r="J21" s="41"/>
      <c r="K21" s="44"/>
    </row>
    <row r="22" spans="2:11" s="1" customFormat="1" ht="14.4" customHeight="1">
      <c r="B22" s="40"/>
      <c r="C22" s="41"/>
      <c r="D22" s="36" t="s">
        <v>34</v>
      </c>
      <c r="E22" s="41"/>
      <c r="F22" s="41"/>
      <c r="G22" s="41"/>
      <c r="H22" s="41"/>
      <c r="I22" s="113" t="s">
        <v>28</v>
      </c>
      <c r="J22" s="34" t="s">
        <v>35</v>
      </c>
      <c r="K22" s="44"/>
    </row>
    <row r="23" spans="2:11" s="1" customFormat="1" ht="18" customHeight="1">
      <c r="B23" s="40"/>
      <c r="C23" s="41"/>
      <c r="D23" s="41"/>
      <c r="E23" s="34" t="s">
        <v>36</v>
      </c>
      <c r="F23" s="41"/>
      <c r="G23" s="41"/>
      <c r="H23" s="41"/>
      <c r="I23" s="113" t="s">
        <v>31</v>
      </c>
      <c r="J23" s="34" t="s">
        <v>37</v>
      </c>
      <c r="K23" s="44"/>
    </row>
    <row r="24" spans="2:11" s="1" customFormat="1" ht="6.9" customHeight="1">
      <c r="B24" s="40"/>
      <c r="C24" s="41"/>
      <c r="D24" s="41"/>
      <c r="E24" s="41"/>
      <c r="F24" s="41"/>
      <c r="G24" s="41"/>
      <c r="H24" s="41"/>
      <c r="I24" s="112"/>
      <c r="J24" s="41"/>
      <c r="K24" s="44"/>
    </row>
    <row r="25" spans="2:11" s="1" customFormat="1" ht="14.4" customHeight="1">
      <c r="B25" s="40"/>
      <c r="C25" s="41"/>
      <c r="D25" s="36" t="s">
        <v>39</v>
      </c>
      <c r="E25" s="41"/>
      <c r="F25" s="41"/>
      <c r="G25" s="41"/>
      <c r="H25" s="41"/>
      <c r="I25" s="112"/>
      <c r="J25" s="41"/>
      <c r="K25" s="44"/>
    </row>
    <row r="26" spans="2:11" s="7" customFormat="1" ht="262.5" customHeight="1">
      <c r="B26" s="115"/>
      <c r="C26" s="116"/>
      <c r="D26" s="116"/>
      <c r="E26" s="349" t="s">
        <v>1019</v>
      </c>
      <c r="F26" s="349"/>
      <c r="G26" s="349"/>
      <c r="H26" s="349"/>
      <c r="I26" s="117"/>
      <c r="J26" s="116"/>
      <c r="K26" s="118"/>
    </row>
    <row r="27" spans="2:11" s="1" customFormat="1" ht="6.9" customHeight="1">
      <c r="B27" s="40"/>
      <c r="C27" s="41"/>
      <c r="D27" s="41"/>
      <c r="E27" s="41"/>
      <c r="F27" s="41"/>
      <c r="G27" s="41"/>
      <c r="H27" s="41"/>
      <c r="I27" s="112"/>
      <c r="J27" s="41"/>
      <c r="K27" s="44"/>
    </row>
    <row r="28" spans="2:11" s="1" customFormat="1" ht="6.9" customHeight="1">
      <c r="B28" s="40"/>
      <c r="C28" s="41"/>
      <c r="D28" s="67"/>
      <c r="E28" s="67"/>
      <c r="F28" s="67"/>
      <c r="G28" s="67"/>
      <c r="H28" s="67"/>
      <c r="I28" s="119"/>
      <c r="J28" s="67"/>
      <c r="K28" s="120"/>
    </row>
    <row r="29" spans="2:11" s="1" customFormat="1" ht="25.35" customHeight="1">
      <c r="B29" s="40"/>
      <c r="C29" s="41"/>
      <c r="D29" s="121" t="s">
        <v>41</v>
      </c>
      <c r="E29" s="41"/>
      <c r="F29" s="41"/>
      <c r="G29" s="41"/>
      <c r="H29" s="41"/>
      <c r="I29" s="112"/>
      <c r="J29" s="122">
        <f>ROUND(J84,2)</f>
        <v>0</v>
      </c>
      <c r="K29" s="44"/>
    </row>
    <row r="30" spans="2:11" s="1" customFormat="1" ht="6.9" customHeight="1">
      <c r="B30" s="40"/>
      <c r="C30" s="41"/>
      <c r="D30" s="67"/>
      <c r="E30" s="67"/>
      <c r="F30" s="67"/>
      <c r="G30" s="67"/>
      <c r="H30" s="67"/>
      <c r="I30" s="119"/>
      <c r="J30" s="67"/>
      <c r="K30" s="120"/>
    </row>
    <row r="31" spans="2:11" s="1" customFormat="1" ht="14.4" customHeight="1">
      <c r="B31" s="40"/>
      <c r="C31" s="41"/>
      <c r="D31" s="41"/>
      <c r="E31" s="41"/>
      <c r="F31" s="45" t="s">
        <v>43</v>
      </c>
      <c r="G31" s="41"/>
      <c r="H31" s="41"/>
      <c r="I31" s="123" t="s">
        <v>42</v>
      </c>
      <c r="J31" s="45" t="s">
        <v>44</v>
      </c>
      <c r="K31" s="44"/>
    </row>
    <row r="32" spans="2:11" s="1" customFormat="1" ht="14.4" customHeight="1">
      <c r="B32" s="40"/>
      <c r="C32" s="41"/>
      <c r="D32" s="48" t="s">
        <v>45</v>
      </c>
      <c r="E32" s="48" t="s">
        <v>46</v>
      </c>
      <c r="F32" s="124">
        <f>ROUND(SUM(BE84:BE90), 2)</f>
        <v>0</v>
      </c>
      <c r="G32" s="41"/>
      <c r="H32" s="41"/>
      <c r="I32" s="125">
        <v>0.21</v>
      </c>
      <c r="J32" s="124">
        <f>ROUND(ROUND((SUM(BE84:BE90)), 2)*I32, 2)</f>
        <v>0</v>
      </c>
      <c r="K32" s="44"/>
    </row>
    <row r="33" spans="2:11" s="1" customFormat="1" ht="14.4" customHeight="1">
      <c r="B33" s="40"/>
      <c r="C33" s="41"/>
      <c r="D33" s="41"/>
      <c r="E33" s="48" t="s">
        <v>47</v>
      </c>
      <c r="F33" s="124">
        <f>ROUND(SUM(BF84:BF90), 2)</f>
        <v>0</v>
      </c>
      <c r="G33" s="41"/>
      <c r="H33" s="41"/>
      <c r="I33" s="125">
        <v>0.15</v>
      </c>
      <c r="J33" s="124">
        <f>ROUND(ROUND((SUM(BF84:BF90)), 2)*I33, 2)</f>
        <v>0</v>
      </c>
      <c r="K33" s="44"/>
    </row>
    <row r="34" spans="2:11" s="1" customFormat="1" ht="14.4" hidden="1" customHeight="1">
      <c r="B34" s="40"/>
      <c r="C34" s="41"/>
      <c r="D34" s="41"/>
      <c r="E34" s="48" t="s">
        <v>48</v>
      </c>
      <c r="F34" s="124">
        <f>ROUND(SUM(BG84:BG90), 2)</f>
        <v>0</v>
      </c>
      <c r="G34" s="41"/>
      <c r="H34" s="41"/>
      <c r="I34" s="125">
        <v>0.21</v>
      </c>
      <c r="J34" s="124">
        <v>0</v>
      </c>
      <c r="K34" s="44"/>
    </row>
    <row r="35" spans="2:11" s="1" customFormat="1" ht="14.4" hidden="1" customHeight="1">
      <c r="B35" s="40"/>
      <c r="C35" s="41"/>
      <c r="D35" s="41"/>
      <c r="E35" s="48" t="s">
        <v>49</v>
      </c>
      <c r="F35" s="124">
        <f>ROUND(SUM(BH84:BH90), 2)</f>
        <v>0</v>
      </c>
      <c r="G35" s="41"/>
      <c r="H35" s="41"/>
      <c r="I35" s="125">
        <v>0.15</v>
      </c>
      <c r="J35" s="124">
        <v>0</v>
      </c>
      <c r="K35" s="44"/>
    </row>
    <row r="36" spans="2:11" s="1" customFormat="1" ht="14.4" hidden="1" customHeight="1">
      <c r="B36" s="40"/>
      <c r="C36" s="41"/>
      <c r="D36" s="41"/>
      <c r="E36" s="48" t="s">
        <v>50</v>
      </c>
      <c r="F36" s="124">
        <f>ROUND(SUM(BI84:BI90), 2)</f>
        <v>0</v>
      </c>
      <c r="G36" s="41"/>
      <c r="H36" s="41"/>
      <c r="I36" s="125">
        <v>0</v>
      </c>
      <c r="J36" s="124">
        <v>0</v>
      </c>
      <c r="K36" s="44"/>
    </row>
    <row r="37" spans="2:11" s="1" customFormat="1" ht="6.9" customHeight="1">
      <c r="B37" s="40"/>
      <c r="C37" s="41"/>
      <c r="D37" s="41"/>
      <c r="E37" s="41"/>
      <c r="F37" s="41"/>
      <c r="G37" s="41"/>
      <c r="H37" s="41"/>
      <c r="I37" s="112"/>
      <c r="J37" s="41"/>
      <c r="K37" s="44"/>
    </row>
    <row r="38" spans="2:11" s="1" customFormat="1" ht="25.35" customHeight="1">
      <c r="B38" s="40"/>
      <c r="C38" s="126"/>
      <c r="D38" s="127" t="s">
        <v>51</v>
      </c>
      <c r="E38" s="70"/>
      <c r="F38" s="70"/>
      <c r="G38" s="128" t="s">
        <v>52</v>
      </c>
      <c r="H38" s="129" t="s">
        <v>53</v>
      </c>
      <c r="I38" s="130"/>
      <c r="J38" s="131">
        <f>SUM(J29:J36)</f>
        <v>0</v>
      </c>
      <c r="K38" s="132"/>
    </row>
    <row r="39" spans="2:11" s="1" customFormat="1" ht="14.4" customHeight="1">
      <c r="B39" s="55"/>
      <c r="C39" s="56"/>
      <c r="D39" s="56"/>
      <c r="E39" s="56"/>
      <c r="F39" s="56"/>
      <c r="G39" s="56"/>
      <c r="H39" s="56"/>
      <c r="I39" s="133"/>
      <c r="J39" s="56"/>
      <c r="K39" s="57"/>
    </row>
    <row r="43" spans="2:11" s="1" customFormat="1" ht="6.9" customHeight="1">
      <c r="B43" s="58"/>
      <c r="C43" s="59"/>
      <c r="D43" s="59"/>
      <c r="E43" s="59"/>
      <c r="F43" s="59"/>
      <c r="G43" s="59"/>
      <c r="H43" s="59"/>
      <c r="I43" s="134"/>
      <c r="J43" s="59"/>
      <c r="K43" s="135"/>
    </row>
    <row r="44" spans="2:11" s="1" customFormat="1" ht="36.9" customHeight="1">
      <c r="B44" s="40"/>
      <c r="C44" s="29" t="s">
        <v>142</v>
      </c>
      <c r="D44" s="41"/>
      <c r="E44" s="41"/>
      <c r="F44" s="41"/>
      <c r="G44" s="41"/>
      <c r="H44" s="41"/>
      <c r="I44" s="112"/>
      <c r="J44" s="41"/>
      <c r="K44" s="44"/>
    </row>
    <row r="45" spans="2:11" s="1" customFormat="1" ht="6.9" customHeight="1">
      <c r="B45" s="40"/>
      <c r="C45" s="41"/>
      <c r="D45" s="41"/>
      <c r="E45" s="41"/>
      <c r="F45" s="41"/>
      <c r="G45" s="41"/>
      <c r="H45" s="41"/>
      <c r="I45" s="112"/>
      <c r="J45" s="41"/>
      <c r="K45" s="44"/>
    </row>
    <row r="46" spans="2:11" s="1" customFormat="1" ht="14.4" customHeight="1">
      <c r="B46" s="40"/>
      <c r="C46" s="36" t="s">
        <v>19</v>
      </c>
      <c r="D46" s="41"/>
      <c r="E46" s="41"/>
      <c r="F46" s="41"/>
      <c r="G46" s="41"/>
      <c r="H46" s="41"/>
      <c r="I46" s="112"/>
      <c r="J46" s="41"/>
      <c r="K46" s="44"/>
    </row>
    <row r="47" spans="2:11" s="1" customFormat="1" ht="22.5" customHeight="1">
      <c r="B47" s="40"/>
      <c r="C47" s="41"/>
      <c r="D47" s="41"/>
      <c r="E47" s="354" t="str">
        <f>E7</f>
        <v>Nová škola pro Psáry a Dolní Jirčany - I.část</v>
      </c>
      <c r="F47" s="360"/>
      <c r="G47" s="360"/>
      <c r="H47" s="360"/>
      <c r="I47" s="112"/>
      <c r="J47" s="41"/>
      <c r="K47" s="44"/>
    </row>
    <row r="48" spans="2:11" ht="13.2">
      <c r="B48" s="27"/>
      <c r="C48" s="36" t="s">
        <v>138</v>
      </c>
      <c r="D48" s="28"/>
      <c r="E48" s="28"/>
      <c r="F48" s="28"/>
      <c r="G48" s="28"/>
      <c r="H48" s="28"/>
      <c r="I48" s="111"/>
      <c r="J48" s="28"/>
      <c r="K48" s="30"/>
    </row>
    <row r="49" spans="2:47" s="1" customFormat="1" ht="22.5" customHeight="1">
      <c r="B49" s="40"/>
      <c r="C49" s="41"/>
      <c r="D49" s="41"/>
      <c r="E49" s="354" t="s">
        <v>1017</v>
      </c>
      <c r="F49" s="355"/>
      <c r="G49" s="355"/>
      <c r="H49" s="355"/>
      <c r="I49" s="112"/>
      <c r="J49" s="41"/>
      <c r="K49" s="44"/>
    </row>
    <row r="50" spans="2:47" s="1" customFormat="1" ht="14.4" customHeight="1">
      <c r="B50" s="40"/>
      <c r="C50" s="36" t="s">
        <v>140</v>
      </c>
      <c r="D50" s="41"/>
      <c r="E50" s="41"/>
      <c r="F50" s="41"/>
      <c r="G50" s="41"/>
      <c r="H50" s="41"/>
      <c r="I50" s="112"/>
      <c r="J50" s="41"/>
      <c r="K50" s="44"/>
    </row>
    <row r="51" spans="2:47" s="1" customFormat="1" ht="23.25" customHeight="1">
      <c r="B51" s="40"/>
      <c r="C51" s="41"/>
      <c r="D51" s="41"/>
      <c r="E51" s="356" t="str">
        <f>E11</f>
        <v>IO-07-01a - Přípojka sdělovacího vedení - I.část</v>
      </c>
      <c r="F51" s="355"/>
      <c r="G51" s="355"/>
      <c r="H51" s="355"/>
      <c r="I51" s="112"/>
      <c r="J51" s="41"/>
      <c r="K51" s="44"/>
    </row>
    <row r="52" spans="2:47" s="1" customFormat="1" ht="6.9" customHeight="1">
      <c r="B52" s="40"/>
      <c r="C52" s="41"/>
      <c r="D52" s="41"/>
      <c r="E52" s="41"/>
      <c r="F52" s="41"/>
      <c r="G52" s="41"/>
      <c r="H52" s="41"/>
      <c r="I52" s="112"/>
      <c r="J52" s="41"/>
      <c r="K52" s="44"/>
    </row>
    <row r="53" spans="2:47" s="1" customFormat="1" ht="18" customHeight="1">
      <c r="B53" s="40"/>
      <c r="C53" s="36" t="s">
        <v>23</v>
      </c>
      <c r="D53" s="41"/>
      <c r="E53" s="41"/>
      <c r="F53" s="34" t="str">
        <f>F14</f>
        <v>Obec Psáry, ul. Pražská</v>
      </c>
      <c r="G53" s="41"/>
      <c r="H53" s="41"/>
      <c r="I53" s="113" t="s">
        <v>25</v>
      </c>
      <c r="J53" s="114" t="str">
        <f>IF(J14="","",J14)</f>
        <v>6.3.2017</v>
      </c>
      <c r="K53" s="44"/>
    </row>
    <row r="54" spans="2:47" s="1" customFormat="1" ht="6.9" customHeight="1">
      <c r="B54" s="40"/>
      <c r="C54" s="41"/>
      <c r="D54" s="41"/>
      <c r="E54" s="41"/>
      <c r="F54" s="41"/>
      <c r="G54" s="41"/>
      <c r="H54" s="41"/>
      <c r="I54" s="112"/>
      <c r="J54" s="41"/>
      <c r="K54" s="44"/>
    </row>
    <row r="55" spans="2:47" s="1" customFormat="1" ht="13.2">
      <c r="B55" s="40"/>
      <c r="C55" s="36" t="s">
        <v>27</v>
      </c>
      <c r="D55" s="41"/>
      <c r="E55" s="41"/>
      <c r="F55" s="34" t="str">
        <f>E17</f>
        <v>Obec Psáry</v>
      </c>
      <c r="G55" s="41"/>
      <c r="H55" s="41"/>
      <c r="I55" s="113" t="s">
        <v>34</v>
      </c>
      <c r="J55" s="34" t="str">
        <f>E23</f>
        <v>PROJEKT CENTRUM NOVA s.r.o.</v>
      </c>
      <c r="K55" s="44"/>
    </row>
    <row r="56" spans="2:47" s="1" customFormat="1" ht="14.4" customHeight="1">
      <c r="B56" s="40"/>
      <c r="C56" s="36" t="s">
        <v>32</v>
      </c>
      <c r="D56" s="41"/>
      <c r="E56" s="41"/>
      <c r="F56" s="34" t="str">
        <f>IF(E20="","",E20)</f>
        <v/>
      </c>
      <c r="G56" s="41"/>
      <c r="H56" s="41"/>
      <c r="I56" s="112"/>
      <c r="J56" s="41"/>
      <c r="K56" s="44"/>
    </row>
    <row r="57" spans="2:47" s="1" customFormat="1" ht="10.35" customHeight="1">
      <c r="B57" s="40"/>
      <c r="C57" s="41"/>
      <c r="D57" s="41"/>
      <c r="E57" s="41"/>
      <c r="F57" s="41"/>
      <c r="G57" s="41"/>
      <c r="H57" s="41"/>
      <c r="I57" s="112"/>
      <c r="J57" s="41"/>
      <c r="K57" s="44"/>
    </row>
    <row r="58" spans="2:47" s="1" customFormat="1" ht="29.25" customHeight="1">
      <c r="B58" s="40"/>
      <c r="C58" s="136" t="s">
        <v>143</v>
      </c>
      <c r="D58" s="126"/>
      <c r="E58" s="126"/>
      <c r="F58" s="126"/>
      <c r="G58" s="126"/>
      <c r="H58" s="126"/>
      <c r="I58" s="137"/>
      <c r="J58" s="138" t="s">
        <v>144</v>
      </c>
      <c r="K58" s="139"/>
    </row>
    <row r="59" spans="2:47" s="1" customFormat="1" ht="10.35" customHeight="1">
      <c r="B59" s="40"/>
      <c r="C59" s="41"/>
      <c r="D59" s="41"/>
      <c r="E59" s="41"/>
      <c r="F59" s="41"/>
      <c r="G59" s="41"/>
      <c r="H59" s="41"/>
      <c r="I59" s="112"/>
      <c r="J59" s="41"/>
      <c r="K59" s="44"/>
    </row>
    <row r="60" spans="2:47" s="1" customFormat="1" ht="29.25" customHeight="1">
      <c r="B60" s="40"/>
      <c r="C60" s="140" t="s">
        <v>145</v>
      </c>
      <c r="D60" s="41"/>
      <c r="E60" s="41"/>
      <c r="F60" s="41"/>
      <c r="G60" s="41"/>
      <c r="H60" s="41"/>
      <c r="I60" s="112"/>
      <c r="J60" s="122">
        <f>J84</f>
        <v>0</v>
      </c>
      <c r="K60" s="44"/>
      <c r="AU60" s="23" t="s">
        <v>146</v>
      </c>
    </row>
    <row r="61" spans="2:47" s="8" customFormat="1" ht="24.9" customHeight="1">
      <c r="B61" s="141"/>
      <c r="C61" s="142"/>
      <c r="D61" s="143" t="s">
        <v>794</v>
      </c>
      <c r="E61" s="144"/>
      <c r="F61" s="144"/>
      <c r="G61" s="144"/>
      <c r="H61" s="144"/>
      <c r="I61" s="145"/>
      <c r="J61" s="146">
        <f>J85</f>
        <v>0</v>
      </c>
      <c r="K61" s="147"/>
    </row>
    <row r="62" spans="2:47" s="9" customFormat="1" ht="19.95" customHeight="1">
      <c r="B62" s="148"/>
      <c r="C62" s="149"/>
      <c r="D62" s="150" t="s">
        <v>1020</v>
      </c>
      <c r="E62" s="151"/>
      <c r="F62" s="151"/>
      <c r="G62" s="151"/>
      <c r="H62" s="151"/>
      <c r="I62" s="152"/>
      <c r="J62" s="153">
        <f>J86</f>
        <v>0</v>
      </c>
      <c r="K62" s="154"/>
    </row>
    <row r="63" spans="2:47" s="1" customFormat="1" ht="21.75" customHeight="1">
      <c r="B63" s="40"/>
      <c r="C63" s="41"/>
      <c r="D63" s="41"/>
      <c r="E63" s="41"/>
      <c r="F63" s="41"/>
      <c r="G63" s="41"/>
      <c r="H63" s="41"/>
      <c r="I63" s="112"/>
      <c r="J63" s="41"/>
      <c r="K63" s="44"/>
    </row>
    <row r="64" spans="2:47" s="1" customFormat="1" ht="6.9" customHeight="1">
      <c r="B64" s="55"/>
      <c r="C64" s="56"/>
      <c r="D64" s="56"/>
      <c r="E64" s="56"/>
      <c r="F64" s="56"/>
      <c r="G64" s="56"/>
      <c r="H64" s="56"/>
      <c r="I64" s="133"/>
      <c r="J64" s="56"/>
      <c r="K64" s="57"/>
    </row>
    <row r="68" spans="2:12" s="1" customFormat="1" ht="6.9" customHeight="1">
      <c r="B68" s="58"/>
      <c r="C68" s="59"/>
      <c r="D68" s="59"/>
      <c r="E68" s="59"/>
      <c r="F68" s="59"/>
      <c r="G68" s="59"/>
      <c r="H68" s="59"/>
      <c r="I68" s="134"/>
      <c r="J68" s="59"/>
      <c r="K68" s="59"/>
      <c r="L68" s="40"/>
    </row>
    <row r="69" spans="2:12" s="1" customFormat="1" ht="36.9" customHeight="1">
      <c r="B69" s="40"/>
      <c r="C69" s="60" t="s">
        <v>149</v>
      </c>
      <c r="L69" s="40"/>
    </row>
    <row r="70" spans="2:12" s="1" customFormat="1" ht="6.9" customHeight="1">
      <c r="B70" s="40"/>
      <c r="L70" s="40"/>
    </row>
    <row r="71" spans="2:12" s="1" customFormat="1" ht="14.4" customHeight="1">
      <c r="B71" s="40"/>
      <c r="C71" s="62" t="s">
        <v>19</v>
      </c>
      <c r="L71" s="40"/>
    </row>
    <row r="72" spans="2:12" s="1" customFormat="1" ht="22.5" customHeight="1">
      <c r="B72" s="40"/>
      <c r="E72" s="357" t="str">
        <f>E7</f>
        <v>Nová škola pro Psáry a Dolní Jirčany - I.část</v>
      </c>
      <c r="F72" s="358"/>
      <c r="G72" s="358"/>
      <c r="H72" s="358"/>
      <c r="L72" s="40"/>
    </row>
    <row r="73" spans="2:12" ht="13.2">
      <c r="B73" s="27"/>
      <c r="C73" s="62" t="s">
        <v>138</v>
      </c>
      <c r="L73" s="27"/>
    </row>
    <row r="74" spans="2:12" s="1" customFormat="1" ht="22.5" customHeight="1">
      <c r="B74" s="40"/>
      <c r="E74" s="357" t="s">
        <v>1017</v>
      </c>
      <c r="F74" s="359"/>
      <c r="G74" s="359"/>
      <c r="H74" s="359"/>
      <c r="L74" s="40"/>
    </row>
    <row r="75" spans="2:12" s="1" customFormat="1" ht="14.4" customHeight="1">
      <c r="B75" s="40"/>
      <c r="C75" s="62" t="s">
        <v>140</v>
      </c>
      <c r="L75" s="40"/>
    </row>
    <row r="76" spans="2:12" s="1" customFormat="1" ht="23.25" customHeight="1">
      <c r="B76" s="40"/>
      <c r="E76" s="323" t="str">
        <f>E11</f>
        <v>IO-07-01a - Přípojka sdělovacího vedení - I.část</v>
      </c>
      <c r="F76" s="359"/>
      <c r="G76" s="359"/>
      <c r="H76" s="359"/>
      <c r="L76" s="40"/>
    </row>
    <row r="77" spans="2:12" s="1" customFormat="1" ht="6.9" customHeight="1">
      <c r="B77" s="40"/>
      <c r="L77" s="40"/>
    </row>
    <row r="78" spans="2:12" s="1" customFormat="1" ht="18" customHeight="1">
      <c r="B78" s="40"/>
      <c r="C78" s="62" t="s">
        <v>23</v>
      </c>
      <c r="F78" s="155" t="str">
        <f>F14</f>
        <v>Obec Psáry, ul. Pražská</v>
      </c>
      <c r="I78" s="156" t="s">
        <v>25</v>
      </c>
      <c r="J78" s="66" t="str">
        <f>IF(J14="","",J14)</f>
        <v>6.3.2017</v>
      </c>
      <c r="L78" s="40"/>
    </row>
    <row r="79" spans="2:12" s="1" customFormat="1" ht="6.9" customHeight="1">
      <c r="B79" s="40"/>
      <c r="L79" s="40"/>
    </row>
    <row r="80" spans="2:12" s="1" customFormat="1" ht="13.2">
      <c r="B80" s="40"/>
      <c r="C80" s="62" t="s">
        <v>27</v>
      </c>
      <c r="F80" s="155" t="str">
        <f>E17</f>
        <v>Obec Psáry</v>
      </c>
      <c r="I80" s="156" t="s">
        <v>34</v>
      </c>
      <c r="J80" s="155" t="str">
        <f>E23</f>
        <v>PROJEKT CENTRUM NOVA s.r.o.</v>
      </c>
      <c r="L80" s="40"/>
    </row>
    <row r="81" spans="2:65" s="1" customFormat="1" ht="14.4" customHeight="1">
      <c r="B81" s="40"/>
      <c r="C81" s="62" t="s">
        <v>32</v>
      </c>
      <c r="F81" s="155" t="str">
        <f>IF(E20="","",E20)</f>
        <v/>
      </c>
      <c r="L81" s="40"/>
    </row>
    <row r="82" spans="2:65" s="1" customFormat="1" ht="10.35" customHeight="1">
      <c r="B82" s="40"/>
      <c r="L82" s="40"/>
    </row>
    <row r="83" spans="2:65" s="10" customFormat="1" ht="29.25" customHeight="1">
      <c r="B83" s="157"/>
      <c r="C83" s="158" t="s">
        <v>150</v>
      </c>
      <c r="D83" s="159" t="s">
        <v>60</v>
      </c>
      <c r="E83" s="159" t="s">
        <v>56</v>
      </c>
      <c r="F83" s="159" t="s">
        <v>151</v>
      </c>
      <c r="G83" s="159" t="s">
        <v>152</v>
      </c>
      <c r="H83" s="159" t="s">
        <v>153</v>
      </c>
      <c r="I83" s="160" t="s">
        <v>154</v>
      </c>
      <c r="J83" s="159" t="s">
        <v>144</v>
      </c>
      <c r="K83" s="161" t="s">
        <v>155</v>
      </c>
      <c r="L83" s="157"/>
      <c r="M83" s="72" t="s">
        <v>156</v>
      </c>
      <c r="N83" s="73" t="s">
        <v>45</v>
      </c>
      <c r="O83" s="73" t="s">
        <v>157</v>
      </c>
      <c r="P83" s="73" t="s">
        <v>158</v>
      </c>
      <c r="Q83" s="73" t="s">
        <v>159</v>
      </c>
      <c r="R83" s="73" t="s">
        <v>160</v>
      </c>
      <c r="S83" s="73" t="s">
        <v>161</v>
      </c>
      <c r="T83" s="74" t="s">
        <v>162</v>
      </c>
    </row>
    <row r="84" spans="2:65" s="1" customFormat="1" ht="29.25" customHeight="1">
      <c r="B84" s="40"/>
      <c r="C84" s="76" t="s">
        <v>145</v>
      </c>
      <c r="J84" s="162">
        <f>BK84</f>
        <v>0</v>
      </c>
      <c r="L84" s="40"/>
      <c r="M84" s="75"/>
      <c r="N84" s="67"/>
      <c r="O84" s="67"/>
      <c r="P84" s="163">
        <f>P85</f>
        <v>0</v>
      </c>
      <c r="Q84" s="67"/>
      <c r="R84" s="163">
        <f>R85</f>
        <v>0</v>
      </c>
      <c r="S84" s="67"/>
      <c r="T84" s="164">
        <f>T85</f>
        <v>0</v>
      </c>
      <c r="AT84" s="23" t="s">
        <v>74</v>
      </c>
      <c r="AU84" s="23" t="s">
        <v>146</v>
      </c>
      <c r="BK84" s="165">
        <f>BK85</f>
        <v>0</v>
      </c>
    </row>
    <row r="85" spans="2:65" s="11" customFormat="1" ht="37.35" customHeight="1">
      <c r="B85" s="166"/>
      <c r="D85" s="167" t="s">
        <v>74</v>
      </c>
      <c r="E85" s="168" t="s">
        <v>897</v>
      </c>
      <c r="F85" s="168" t="s">
        <v>898</v>
      </c>
      <c r="I85" s="169"/>
      <c r="J85" s="170">
        <f>BK85</f>
        <v>0</v>
      </c>
      <c r="L85" s="166"/>
      <c r="M85" s="171"/>
      <c r="N85" s="172"/>
      <c r="O85" s="172"/>
      <c r="P85" s="173">
        <f>P86</f>
        <v>0</v>
      </c>
      <c r="Q85" s="172"/>
      <c r="R85" s="173">
        <f>R86</f>
        <v>0</v>
      </c>
      <c r="S85" s="172"/>
      <c r="T85" s="174">
        <f>T86</f>
        <v>0</v>
      </c>
      <c r="AR85" s="167" t="s">
        <v>84</v>
      </c>
      <c r="AT85" s="175" t="s">
        <v>74</v>
      </c>
      <c r="AU85" s="175" t="s">
        <v>75</v>
      </c>
      <c r="AY85" s="167" t="s">
        <v>166</v>
      </c>
      <c r="BK85" s="176">
        <f>BK86</f>
        <v>0</v>
      </c>
    </row>
    <row r="86" spans="2:65" s="11" customFormat="1" ht="19.95" customHeight="1">
      <c r="B86" s="166"/>
      <c r="D86" s="177" t="s">
        <v>74</v>
      </c>
      <c r="E86" s="178" t="s">
        <v>1021</v>
      </c>
      <c r="F86" s="178" t="s">
        <v>1022</v>
      </c>
      <c r="I86" s="169"/>
      <c r="J86" s="179">
        <f>BK86</f>
        <v>0</v>
      </c>
      <c r="L86" s="166"/>
      <c r="M86" s="171"/>
      <c r="N86" s="172"/>
      <c r="O86" s="172"/>
      <c r="P86" s="173">
        <f>SUM(P87:P90)</f>
        <v>0</v>
      </c>
      <c r="Q86" s="172"/>
      <c r="R86" s="173">
        <f>SUM(R87:R90)</f>
        <v>0</v>
      </c>
      <c r="S86" s="172"/>
      <c r="T86" s="174">
        <f>SUM(T87:T90)</f>
        <v>0</v>
      </c>
      <c r="AR86" s="167" t="s">
        <v>84</v>
      </c>
      <c r="AT86" s="175" t="s">
        <v>74</v>
      </c>
      <c r="AU86" s="175" t="s">
        <v>82</v>
      </c>
      <c r="AY86" s="167" t="s">
        <v>166</v>
      </c>
      <c r="BK86" s="176">
        <f>SUM(BK87:BK90)</f>
        <v>0</v>
      </c>
    </row>
    <row r="87" spans="2:65" s="1" customFormat="1" ht="22.5" customHeight="1">
      <c r="B87" s="180"/>
      <c r="C87" s="181" t="s">
        <v>82</v>
      </c>
      <c r="D87" s="181" t="s">
        <v>169</v>
      </c>
      <c r="E87" s="182" t="s">
        <v>1023</v>
      </c>
      <c r="F87" s="183" t="s">
        <v>1024</v>
      </c>
      <c r="G87" s="184" t="s">
        <v>172</v>
      </c>
      <c r="H87" s="185">
        <v>1</v>
      </c>
      <c r="I87" s="186"/>
      <c r="J87" s="187">
        <f>ROUND(I87*H87,2)</f>
        <v>0</v>
      </c>
      <c r="K87" s="183" t="s">
        <v>5</v>
      </c>
      <c r="L87" s="40"/>
      <c r="M87" s="188" t="s">
        <v>5</v>
      </c>
      <c r="N87" s="189" t="s">
        <v>46</v>
      </c>
      <c r="O87" s="41"/>
      <c r="P87" s="190">
        <f>O87*H87</f>
        <v>0</v>
      </c>
      <c r="Q87" s="190">
        <v>0</v>
      </c>
      <c r="R87" s="190">
        <f>Q87*H87</f>
        <v>0</v>
      </c>
      <c r="S87" s="190">
        <v>0</v>
      </c>
      <c r="T87" s="191">
        <f>S87*H87</f>
        <v>0</v>
      </c>
      <c r="AR87" s="23" t="s">
        <v>321</v>
      </c>
      <c r="AT87" s="23" t="s">
        <v>169</v>
      </c>
      <c r="AU87" s="23" t="s">
        <v>84</v>
      </c>
      <c r="AY87" s="23" t="s">
        <v>166</v>
      </c>
      <c r="BE87" s="192">
        <f>IF(N87="základní",J87,0)</f>
        <v>0</v>
      </c>
      <c r="BF87" s="192">
        <f>IF(N87="snížená",J87,0)</f>
        <v>0</v>
      </c>
      <c r="BG87" s="192">
        <f>IF(N87="zákl. přenesená",J87,0)</f>
        <v>0</v>
      </c>
      <c r="BH87" s="192">
        <f>IF(N87="sníž. přenesená",J87,0)</f>
        <v>0</v>
      </c>
      <c r="BI87" s="192">
        <f>IF(N87="nulová",J87,0)</f>
        <v>0</v>
      </c>
      <c r="BJ87" s="23" t="s">
        <v>82</v>
      </c>
      <c r="BK87" s="192">
        <f>ROUND(I87*H87,2)</f>
        <v>0</v>
      </c>
      <c r="BL87" s="23" t="s">
        <v>321</v>
      </c>
      <c r="BM87" s="23" t="s">
        <v>1025</v>
      </c>
    </row>
    <row r="88" spans="2:65" s="1" customFormat="1" ht="36">
      <c r="B88" s="40"/>
      <c r="D88" s="193" t="s">
        <v>174</v>
      </c>
      <c r="F88" s="194" t="s">
        <v>1026</v>
      </c>
      <c r="I88" s="195"/>
      <c r="L88" s="40"/>
      <c r="M88" s="196"/>
      <c r="N88" s="41"/>
      <c r="O88" s="41"/>
      <c r="P88" s="41"/>
      <c r="Q88" s="41"/>
      <c r="R88" s="41"/>
      <c r="S88" s="41"/>
      <c r="T88" s="69"/>
      <c r="AT88" s="23" t="s">
        <v>174</v>
      </c>
      <c r="AU88" s="23" t="s">
        <v>84</v>
      </c>
    </row>
    <row r="89" spans="2:65" s="1" customFormat="1" ht="22.5" customHeight="1">
      <c r="B89" s="180"/>
      <c r="C89" s="181" t="s">
        <v>84</v>
      </c>
      <c r="D89" s="181" t="s">
        <v>169</v>
      </c>
      <c r="E89" s="182" t="s">
        <v>1027</v>
      </c>
      <c r="F89" s="183" t="s">
        <v>1028</v>
      </c>
      <c r="G89" s="184" t="s">
        <v>172</v>
      </c>
      <c r="H89" s="185">
        <v>1</v>
      </c>
      <c r="I89" s="186"/>
      <c r="J89" s="187">
        <f>ROUND(I89*H89,2)</f>
        <v>0</v>
      </c>
      <c r="K89" s="183" t="s">
        <v>5</v>
      </c>
      <c r="L89" s="40"/>
      <c r="M89" s="188" t="s">
        <v>5</v>
      </c>
      <c r="N89" s="189" t="s">
        <v>46</v>
      </c>
      <c r="O89" s="41"/>
      <c r="P89" s="190">
        <f>O89*H89</f>
        <v>0</v>
      </c>
      <c r="Q89" s="190">
        <v>0</v>
      </c>
      <c r="R89" s="190">
        <f>Q89*H89</f>
        <v>0</v>
      </c>
      <c r="S89" s="190">
        <v>0</v>
      </c>
      <c r="T89" s="191">
        <f>S89*H89</f>
        <v>0</v>
      </c>
      <c r="AR89" s="23" t="s">
        <v>321</v>
      </c>
      <c r="AT89" s="23" t="s">
        <v>169</v>
      </c>
      <c r="AU89" s="23" t="s">
        <v>84</v>
      </c>
      <c r="AY89" s="23" t="s">
        <v>166</v>
      </c>
      <c r="BE89" s="192">
        <f>IF(N89="základní",J89,0)</f>
        <v>0</v>
      </c>
      <c r="BF89" s="192">
        <f>IF(N89="snížená",J89,0)</f>
        <v>0</v>
      </c>
      <c r="BG89" s="192">
        <f>IF(N89="zákl. přenesená",J89,0)</f>
        <v>0</v>
      </c>
      <c r="BH89" s="192">
        <f>IF(N89="sníž. přenesená",J89,0)</f>
        <v>0</v>
      </c>
      <c r="BI89" s="192">
        <f>IF(N89="nulová",J89,0)</f>
        <v>0</v>
      </c>
      <c r="BJ89" s="23" t="s">
        <v>82</v>
      </c>
      <c r="BK89" s="192">
        <f>ROUND(I89*H89,2)</f>
        <v>0</v>
      </c>
      <c r="BL89" s="23" t="s">
        <v>321</v>
      </c>
      <c r="BM89" s="23" t="s">
        <v>1029</v>
      </c>
    </row>
    <row r="90" spans="2:65" s="1" customFormat="1" ht="24">
      <c r="B90" s="40"/>
      <c r="D90" s="197" t="s">
        <v>174</v>
      </c>
      <c r="F90" s="198" t="s">
        <v>1030</v>
      </c>
      <c r="I90" s="195"/>
      <c r="L90" s="40"/>
      <c r="M90" s="199"/>
      <c r="N90" s="200"/>
      <c r="O90" s="200"/>
      <c r="P90" s="200"/>
      <c r="Q90" s="200"/>
      <c r="R90" s="200"/>
      <c r="S90" s="200"/>
      <c r="T90" s="201"/>
      <c r="AT90" s="23" t="s">
        <v>174</v>
      </c>
      <c r="AU90" s="23" t="s">
        <v>84</v>
      </c>
    </row>
    <row r="91" spans="2:65" s="1" customFormat="1" ht="6.9" customHeight="1">
      <c r="B91" s="55"/>
      <c r="C91" s="56"/>
      <c r="D91" s="56"/>
      <c r="E91" s="56"/>
      <c r="F91" s="56"/>
      <c r="G91" s="56"/>
      <c r="H91" s="56"/>
      <c r="I91" s="133"/>
      <c r="J91" s="56"/>
      <c r="K91" s="56"/>
      <c r="L91" s="40"/>
    </row>
  </sheetData>
  <autoFilter ref="C83:K90"/>
  <mergeCells count="12">
    <mergeCell ref="E74:H74"/>
    <mergeCell ref="E76:H76"/>
    <mergeCell ref="E7:H7"/>
    <mergeCell ref="E9:H9"/>
    <mergeCell ref="E11:H11"/>
    <mergeCell ref="E26:H26"/>
    <mergeCell ref="E47:H47"/>
    <mergeCell ref="G1:H1"/>
    <mergeCell ref="L2:V2"/>
    <mergeCell ref="E49:H49"/>
    <mergeCell ref="E51:H51"/>
    <mergeCell ref="E72:H72"/>
  </mergeCells>
  <hyperlinks>
    <hyperlink ref="F1:G1" location="C2" display="1) Krycí list soupisu"/>
    <hyperlink ref="G1:H1" location="C58" display="2) Rekapitulace"/>
    <hyperlink ref="J1" location="C83" display="3) Soupis prací"/>
    <hyperlink ref="L1:V1" location="'Rekapitulace stavby'!C2" display="Rekapitulace stavby"/>
  </hyperlinks>
  <pageMargins left="0.58333330000000005" right="0.58333330000000005" top="0.58333330000000005" bottom="0.58333330000000005" header="0" footer="0"/>
  <pageSetup paperSize="9" fitToHeight="100" orientation="landscape" blackAndWhite="1" r:id="rId1"/>
  <headerFooter>
    <oddFooter>&amp;CStrana &amp;P z &amp;N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188"/>
  <sheetViews>
    <sheetView showGridLines="0" workbookViewId="0">
      <pane ySplit="1" topLeftCell="A2" activePane="bottomLeft" state="frozen"/>
      <selection pane="bottomLeft"/>
    </sheetView>
  </sheetViews>
  <sheetFormatPr defaultRowHeight="12"/>
  <cols>
    <col min="1" max="1" width="8.28515625" customWidth="1"/>
    <col min="2" max="2" width="1.7109375" customWidth="1"/>
    <col min="3" max="3" width="4.140625" customWidth="1"/>
    <col min="4" max="4" width="4.28515625" customWidth="1"/>
    <col min="5" max="5" width="17.140625" customWidth="1"/>
    <col min="6" max="6" width="75" customWidth="1"/>
    <col min="7" max="7" width="8.7109375" customWidth="1"/>
    <col min="8" max="8" width="11.140625" customWidth="1"/>
    <col min="9" max="9" width="12.7109375" style="105" customWidth="1"/>
    <col min="10" max="10" width="23.42578125" customWidth="1"/>
    <col min="11" max="11" width="15.42578125" customWidth="1"/>
    <col min="13" max="18" width="9.28515625" hidden="1"/>
    <col min="19" max="19" width="8.140625" hidden="1" customWidth="1"/>
    <col min="20" max="20" width="29.7109375" hidden="1" customWidth="1"/>
    <col min="21" max="21" width="16.28515625" hidden="1" customWidth="1"/>
    <col min="22" max="22" width="12.28515625" customWidth="1"/>
    <col min="23" max="23" width="16.28515625" customWidth="1"/>
    <col min="24" max="24" width="12.28515625" customWidth="1"/>
    <col min="25" max="25" width="15" customWidth="1"/>
    <col min="26" max="26" width="11" customWidth="1"/>
    <col min="27" max="27" width="15" customWidth="1"/>
    <col min="28" max="28" width="16.28515625" customWidth="1"/>
    <col min="29" max="29" width="11" customWidth="1"/>
    <col min="30" max="30" width="15" customWidth="1"/>
    <col min="31" max="31" width="16.28515625" customWidth="1"/>
    <col min="44" max="65" width="9.28515625" hidden="1"/>
  </cols>
  <sheetData>
    <row r="1" spans="1:70" ht="21.75" customHeight="1">
      <c r="A1" s="20"/>
      <c r="B1" s="106"/>
      <c r="C1" s="106"/>
      <c r="D1" s="107" t="s">
        <v>1</v>
      </c>
      <c r="E1" s="106"/>
      <c r="F1" s="108" t="s">
        <v>132</v>
      </c>
      <c r="G1" s="353" t="s">
        <v>133</v>
      </c>
      <c r="H1" s="353"/>
      <c r="I1" s="109"/>
      <c r="J1" s="108" t="s">
        <v>134</v>
      </c>
      <c r="K1" s="107" t="s">
        <v>135</v>
      </c>
      <c r="L1" s="108" t="s">
        <v>136</v>
      </c>
      <c r="M1" s="108"/>
      <c r="N1" s="108"/>
      <c r="O1" s="108"/>
      <c r="P1" s="108"/>
      <c r="Q1" s="108"/>
      <c r="R1" s="108"/>
      <c r="S1" s="108"/>
      <c r="T1" s="108"/>
      <c r="U1" s="19"/>
      <c r="V1" s="19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  <c r="AR1" s="20"/>
      <c r="AS1" s="20"/>
      <c r="AT1" s="20"/>
      <c r="AU1" s="20"/>
      <c r="AV1" s="20"/>
      <c r="AW1" s="20"/>
      <c r="AX1" s="20"/>
      <c r="AY1" s="20"/>
      <c r="AZ1" s="20"/>
      <c r="BA1" s="20"/>
      <c r="BB1" s="20"/>
      <c r="BC1" s="20"/>
      <c r="BD1" s="20"/>
      <c r="BE1" s="20"/>
      <c r="BF1" s="20"/>
      <c r="BG1" s="20"/>
      <c r="BH1" s="20"/>
      <c r="BI1" s="20"/>
      <c r="BJ1" s="20"/>
      <c r="BK1" s="20"/>
      <c r="BL1" s="20"/>
      <c r="BM1" s="20"/>
      <c r="BN1" s="20"/>
      <c r="BO1" s="20"/>
      <c r="BP1" s="20"/>
      <c r="BQ1" s="20"/>
      <c r="BR1" s="20"/>
    </row>
    <row r="2" spans="1:70" ht="36.9" customHeight="1">
      <c r="L2" s="314" t="s">
        <v>8</v>
      </c>
      <c r="M2" s="315"/>
      <c r="N2" s="315"/>
      <c r="O2" s="315"/>
      <c r="P2" s="315"/>
      <c r="Q2" s="315"/>
      <c r="R2" s="315"/>
      <c r="S2" s="315"/>
      <c r="T2" s="315"/>
      <c r="U2" s="315"/>
      <c r="V2" s="315"/>
      <c r="AT2" s="23" t="s">
        <v>130</v>
      </c>
    </row>
    <row r="3" spans="1:70" ht="6.9" customHeight="1">
      <c r="B3" s="24"/>
      <c r="C3" s="25"/>
      <c r="D3" s="25"/>
      <c r="E3" s="25"/>
      <c r="F3" s="25"/>
      <c r="G3" s="25"/>
      <c r="H3" s="25"/>
      <c r="I3" s="110"/>
      <c r="J3" s="25"/>
      <c r="K3" s="26"/>
      <c r="AT3" s="23" t="s">
        <v>84</v>
      </c>
    </row>
    <row r="4" spans="1:70" ht="36.9" customHeight="1">
      <c r="B4" s="27"/>
      <c r="C4" s="28"/>
      <c r="D4" s="29" t="s">
        <v>137</v>
      </c>
      <c r="E4" s="28"/>
      <c r="F4" s="28"/>
      <c r="G4" s="28"/>
      <c r="H4" s="28"/>
      <c r="I4" s="111"/>
      <c r="J4" s="28"/>
      <c r="K4" s="30"/>
      <c r="M4" s="31" t="s">
        <v>13</v>
      </c>
      <c r="AT4" s="23" t="s">
        <v>6</v>
      </c>
    </row>
    <row r="5" spans="1:70" ht="6.9" customHeight="1">
      <c r="B5" s="27"/>
      <c r="C5" s="28"/>
      <c r="D5" s="28"/>
      <c r="E5" s="28"/>
      <c r="F5" s="28"/>
      <c r="G5" s="28"/>
      <c r="H5" s="28"/>
      <c r="I5" s="111"/>
      <c r="J5" s="28"/>
      <c r="K5" s="30"/>
    </row>
    <row r="6" spans="1:70" ht="13.2">
      <c r="B6" s="27"/>
      <c r="C6" s="28"/>
      <c r="D6" s="36" t="s">
        <v>19</v>
      </c>
      <c r="E6" s="28"/>
      <c r="F6" s="28"/>
      <c r="G6" s="28"/>
      <c r="H6" s="28"/>
      <c r="I6" s="111"/>
      <c r="J6" s="28"/>
      <c r="K6" s="30"/>
    </row>
    <row r="7" spans="1:70" ht="22.5" customHeight="1">
      <c r="B7" s="27"/>
      <c r="C7" s="28"/>
      <c r="D7" s="28"/>
      <c r="E7" s="354" t="str">
        <f>'Rekapitulace stavby'!K6</f>
        <v>Nová škola pro Psáry a Dolní Jirčany - I.část</v>
      </c>
      <c r="F7" s="360"/>
      <c r="G7" s="360"/>
      <c r="H7" s="360"/>
      <c r="I7" s="111"/>
      <c r="J7" s="28"/>
      <c r="K7" s="30"/>
    </row>
    <row r="8" spans="1:70" ht="13.2">
      <c r="B8" s="27"/>
      <c r="C8" s="28"/>
      <c r="D8" s="36" t="s">
        <v>138</v>
      </c>
      <c r="E8" s="28"/>
      <c r="F8" s="28"/>
      <c r="G8" s="28"/>
      <c r="H8" s="28"/>
      <c r="I8" s="111"/>
      <c r="J8" s="28"/>
      <c r="K8" s="30"/>
    </row>
    <row r="9" spans="1:70" s="1" customFormat="1" ht="22.5" customHeight="1">
      <c r="B9" s="40"/>
      <c r="C9" s="41"/>
      <c r="D9" s="41"/>
      <c r="E9" s="354" t="s">
        <v>1031</v>
      </c>
      <c r="F9" s="355"/>
      <c r="G9" s="355"/>
      <c r="H9" s="355"/>
      <c r="I9" s="112"/>
      <c r="J9" s="41"/>
      <c r="K9" s="44"/>
    </row>
    <row r="10" spans="1:70" s="1" customFormat="1" ht="13.2">
      <c r="B10" s="40"/>
      <c r="C10" s="41"/>
      <c r="D10" s="36" t="s">
        <v>140</v>
      </c>
      <c r="E10" s="41"/>
      <c r="F10" s="41"/>
      <c r="G10" s="41"/>
      <c r="H10" s="41"/>
      <c r="I10" s="112"/>
      <c r="J10" s="41"/>
      <c r="K10" s="44"/>
    </row>
    <row r="11" spans="1:70" s="1" customFormat="1" ht="36.9" customHeight="1">
      <c r="B11" s="40"/>
      <c r="C11" s="41"/>
      <c r="D11" s="41"/>
      <c r="E11" s="356" t="s">
        <v>1032</v>
      </c>
      <c r="F11" s="355"/>
      <c r="G11" s="355"/>
      <c r="H11" s="355"/>
      <c r="I11" s="112"/>
      <c r="J11" s="41"/>
      <c r="K11" s="44"/>
    </row>
    <row r="12" spans="1:70" s="1" customFormat="1">
      <c r="B12" s="40"/>
      <c r="C12" s="41"/>
      <c r="D12" s="41"/>
      <c r="E12" s="41"/>
      <c r="F12" s="41"/>
      <c r="G12" s="41"/>
      <c r="H12" s="41"/>
      <c r="I12" s="112"/>
      <c r="J12" s="41"/>
      <c r="K12" s="44"/>
    </row>
    <row r="13" spans="1:70" s="1" customFormat="1" ht="14.4" customHeight="1">
      <c r="B13" s="40"/>
      <c r="C13" s="41"/>
      <c r="D13" s="36" t="s">
        <v>21</v>
      </c>
      <c r="E13" s="41"/>
      <c r="F13" s="34" t="s">
        <v>131</v>
      </c>
      <c r="G13" s="41"/>
      <c r="H13" s="41"/>
      <c r="I13" s="113" t="s">
        <v>22</v>
      </c>
      <c r="J13" s="34" t="s">
        <v>5</v>
      </c>
      <c r="K13" s="44"/>
    </row>
    <row r="14" spans="1:70" s="1" customFormat="1" ht="14.4" customHeight="1">
      <c r="B14" s="40"/>
      <c r="C14" s="41"/>
      <c r="D14" s="36" t="s">
        <v>23</v>
      </c>
      <c r="E14" s="41"/>
      <c r="F14" s="34" t="s">
        <v>24</v>
      </c>
      <c r="G14" s="41"/>
      <c r="H14" s="41"/>
      <c r="I14" s="113" t="s">
        <v>25</v>
      </c>
      <c r="J14" s="114" t="str">
        <f>'Rekapitulace stavby'!AN8</f>
        <v>6.3.2017</v>
      </c>
      <c r="K14" s="44"/>
    </row>
    <row r="15" spans="1:70" s="1" customFormat="1" ht="10.95" customHeight="1">
      <c r="B15" s="40"/>
      <c r="C15" s="41"/>
      <c r="D15" s="41"/>
      <c r="E15" s="41"/>
      <c r="F15" s="41"/>
      <c r="G15" s="41"/>
      <c r="H15" s="41"/>
      <c r="I15" s="112"/>
      <c r="J15" s="41"/>
      <c r="K15" s="44"/>
    </row>
    <row r="16" spans="1:70" s="1" customFormat="1" ht="14.4" customHeight="1">
      <c r="B16" s="40"/>
      <c r="C16" s="41"/>
      <c r="D16" s="36" t="s">
        <v>27</v>
      </c>
      <c r="E16" s="41"/>
      <c r="F16" s="41"/>
      <c r="G16" s="41"/>
      <c r="H16" s="41"/>
      <c r="I16" s="113" t="s">
        <v>28</v>
      </c>
      <c r="J16" s="34" t="s">
        <v>29</v>
      </c>
      <c r="K16" s="44"/>
    </row>
    <row r="17" spans="2:11" s="1" customFormat="1" ht="18" customHeight="1">
      <c r="B17" s="40"/>
      <c r="C17" s="41"/>
      <c r="D17" s="41"/>
      <c r="E17" s="34" t="s">
        <v>30</v>
      </c>
      <c r="F17" s="41"/>
      <c r="G17" s="41"/>
      <c r="H17" s="41"/>
      <c r="I17" s="113" t="s">
        <v>31</v>
      </c>
      <c r="J17" s="34" t="s">
        <v>5</v>
      </c>
      <c r="K17" s="44"/>
    </row>
    <row r="18" spans="2:11" s="1" customFormat="1" ht="6.9" customHeight="1">
      <c r="B18" s="40"/>
      <c r="C18" s="41"/>
      <c r="D18" s="41"/>
      <c r="E18" s="41"/>
      <c r="F18" s="41"/>
      <c r="G18" s="41"/>
      <c r="H18" s="41"/>
      <c r="I18" s="112"/>
      <c r="J18" s="41"/>
      <c r="K18" s="44"/>
    </row>
    <row r="19" spans="2:11" s="1" customFormat="1" ht="14.4" customHeight="1">
      <c r="B19" s="40"/>
      <c r="C19" s="41"/>
      <c r="D19" s="36" t="s">
        <v>32</v>
      </c>
      <c r="E19" s="41"/>
      <c r="F19" s="41"/>
      <c r="G19" s="41"/>
      <c r="H19" s="41"/>
      <c r="I19" s="113" t="s">
        <v>28</v>
      </c>
      <c r="J19" s="34" t="str">
        <f>IF('Rekapitulace stavby'!AN13="Vyplň údaj","",IF('Rekapitulace stavby'!AN13="","",'Rekapitulace stavby'!AN13))</f>
        <v/>
      </c>
      <c r="K19" s="44"/>
    </row>
    <row r="20" spans="2:11" s="1" customFormat="1" ht="18" customHeight="1">
      <c r="B20" s="40"/>
      <c r="C20" s="41"/>
      <c r="D20" s="41"/>
      <c r="E20" s="34" t="str">
        <f>IF('Rekapitulace stavby'!E14="Vyplň údaj","",IF('Rekapitulace stavby'!E14="","",'Rekapitulace stavby'!E14))</f>
        <v/>
      </c>
      <c r="F20" s="41"/>
      <c r="G20" s="41"/>
      <c r="H20" s="41"/>
      <c r="I20" s="113" t="s">
        <v>31</v>
      </c>
      <c r="J20" s="34" t="str">
        <f>IF('Rekapitulace stavby'!AN14="Vyplň údaj","",IF('Rekapitulace stavby'!AN14="","",'Rekapitulace stavby'!AN14))</f>
        <v/>
      </c>
      <c r="K20" s="44"/>
    </row>
    <row r="21" spans="2:11" s="1" customFormat="1" ht="6.9" customHeight="1">
      <c r="B21" s="40"/>
      <c r="C21" s="41"/>
      <c r="D21" s="41"/>
      <c r="E21" s="41"/>
      <c r="F21" s="41"/>
      <c r="G21" s="41"/>
      <c r="H21" s="41"/>
      <c r="I21" s="112"/>
      <c r="J21" s="41"/>
      <c r="K21" s="44"/>
    </row>
    <row r="22" spans="2:11" s="1" customFormat="1" ht="14.4" customHeight="1">
      <c r="B22" s="40"/>
      <c r="C22" s="41"/>
      <c r="D22" s="36" t="s">
        <v>34</v>
      </c>
      <c r="E22" s="41"/>
      <c r="F22" s="41"/>
      <c r="G22" s="41"/>
      <c r="H22" s="41"/>
      <c r="I22" s="113" t="s">
        <v>28</v>
      </c>
      <c r="J22" s="34" t="s">
        <v>35</v>
      </c>
      <c r="K22" s="44"/>
    </row>
    <row r="23" spans="2:11" s="1" customFormat="1" ht="18" customHeight="1">
      <c r="B23" s="40"/>
      <c r="C23" s="41"/>
      <c r="D23" s="41"/>
      <c r="E23" s="34" t="s">
        <v>36</v>
      </c>
      <c r="F23" s="41"/>
      <c r="G23" s="41"/>
      <c r="H23" s="41"/>
      <c r="I23" s="113" t="s">
        <v>31</v>
      </c>
      <c r="J23" s="34" t="s">
        <v>37</v>
      </c>
      <c r="K23" s="44"/>
    </row>
    <row r="24" spans="2:11" s="1" customFormat="1" ht="6.9" customHeight="1">
      <c r="B24" s="40"/>
      <c r="C24" s="41"/>
      <c r="D24" s="41"/>
      <c r="E24" s="41"/>
      <c r="F24" s="41"/>
      <c r="G24" s="41"/>
      <c r="H24" s="41"/>
      <c r="I24" s="112"/>
      <c r="J24" s="41"/>
      <c r="K24" s="44"/>
    </row>
    <row r="25" spans="2:11" s="1" customFormat="1" ht="14.4" customHeight="1">
      <c r="B25" s="40"/>
      <c r="C25" s="41"/>
      <c r="D25" s="36" t="s">
        <v>39</v>
      </c>
      <c r="E25" s="41"/>
      <c r="F25" s="41"/>
      <c r="G25" s="41"/>
      <c r="H25" s="41"/>
      <c r="I25" s="112"/>
      <c r="J25" s="41"/>
      <c r="K25" s="44"/>
    </row>
    <row r="26" spans="2:11" s="7" customFormat="1" ht="262.5" customHeight="1">
      <c r="B26" s="115"/>
      <c r="C26" s="116"/>
      <c r="D26" s="116"/>
      <c r="E26" s="349" t="s">
        <v>1033</v>
      </c>
      <c r="F26" s="349"/>
      <c r="G26" s="349"/>
      <c r="H26" s="349"/>
      <c r="I26" s="117"/>
      <c r="J26" s="116"/>
      <c r="K26" s="118"/>
    </row>
    <row r="27" spans="2:11" s="1" customFormat="1" ht="6.9" customHeight="1">
      <c r="B27" s="40"/>
      <c r="C27" s="41"/>
      <c r="D27" s="41"/>
      <c r="E27" s="41"/>
      <c r="F27" s="41"/>
      <c r="G27" s="41"/>
      <c r="H27" s="41"/>
      <c r="I27" s="112"/>
      <c r="J27" s="41"/>
      <c r="K27" s="44"/>
    </row>
    <row r="28" spans="2:11" s="1" customFormat="1" ht="6.9" customHeight="1">
      <c r="B28" s="40"/>
      <c r="C28" s="41"/>
      <c r="D28" s="67"/>
      <c r="E28" s="67"/>
      <c r="F28" s="67"/>
      <c r="G28" s="67"/>
      <c r="H28" s="67"/>
      <c r="I28" s="119"/>
      <c r="J28" s="67"/>
      <c r="K28" s="120"/>
    </row>
    <row r="29" spans="2:11" s="1" customFormat="1" ht="25.35" customHeight="1">
      <c r="B29" s="40"/>
      <c r="C29" s="41"/>
      <c r="D29" s="121" t="s">
        <v>41</v>
      </c>
      <c r="E29" s="41"/>
      <c r="F29" s="41"/>
      <c r="G29" s="41"/>
      <c r="H29" s="41"/>
      <c r="I29" s="112"/>
      <c r="J29" s="122">
        <f>ROUND(J87,2)</f>
        <v>0</v>
      </c>
      <c r="K29" s="44"/>
    </row>
    <row r="30" spans="2:11" s="1" customFormat="1" ht="6.9" customHeight="1">
      <c r="B30" s="40"/>
      <c r="C30" s="41"/>
      <c r="D30" s="67"/>
      <c r="E30" s="67"/>
      <c r="F30" s="67"/>
      <c r="G30" s="67"/>
      <c r="H30" s="67"/>
      <c r="I30" s="119"/>
      <c r="J30" s="67"/>
      <c r="K30" s="120"/>
    </row>
    <row r="31" spans="2:11" s="1" customFormat="1" ht="14.4" customHeight="1">
      <c r="B31" s="40"/>
      <c r="C31" s="41"/>
      <c r="D31" s="41"/>
      <c r="E31" s="41"/>
      <c r="F31" s="45" t="s">
        <v>43</v>
      </c>
      <c r="G31" s="41"/>
      <c r="H31" s="41"/>
      <c r="I31" s="123" t="s">
        <v>42</v>
      </c>
      <c r="J31" s="45" t="s">
        <v>44</v>
      </c>
      <c r="K31" s="44"/>
    </row>
    <row r="32" spans="2:11" s="1" customFormat="1" ht="14.4" customHeight="1">
      <c r="B32" s="40"/>
      <c r="C32" s="41"/>
      <c r="D32" s="48" t="s">
        <v>45</v>
      </c>
      <c r="E32" s="48" t="s">
        <v>46</v>
      </c>
      <c r="F32" s="124">
        <f>ROUND(SUM(BE87:BE187), 2)</f>
        <v>0</v>
      </c>
      <c r="G32" s="41"/>
      <c r="H32" s="41"/>
      <c r="I32" s="125">
        <v>0.21</v>
      </c>
      <c r="J32" s="124">
        <f>ROUND(ROUND((SUM(BE87:BE187)), 2)*I32, 2)</f>
        <v>0</v>
      </c>
      <c r="K32" s="44"/>
    </row>
    <row r="33" spans="2:11" s="1" customFormat="1" ht="14.4" customHeight="1">
      <c r="B33" s="40"/>
      <c r="C33" s="41"/>
      <c r="D33" s="41"/>
      <c r="E33" s="48" t="s">
        <v>47</v>
      </c>
      <c r="F33" s="124">
        <f>ROUND(SUM(BF87:BF187), 2)</f>
        <v>0</v>
      </c>
      <c r="G33" s="41"/>
      <c r="H33" s="41"/>
      <c r="I33" s="125">
        <v>0.15</v>
      </c>
      <c r="J33" s="124">
        <f>ROUND(ROUND((SUM(BF87:BF187)), 2)*I33, 2)</f>
        <v>0</v>
      </c>
      <c r="K33" s="44"/>
    </row>
    <row r="34" spans="2:11" s="1" customFormat="1" ht="14.4" hidden="1" customHeight="1">
      <c r="B34" s="40"/>
      <c r="C34" s="41"/>
      <c r="D34" s="41"/>
      <c r="E34" s="48" t="s">
        <v>48</v>
      </c>
      <c r="F34" s="124">
        <f>ROUND(SUM(BG87:BG187), 2)</f>
        <v>0</v>
      </c>
      <c r="G34" s="41"/>
      <c r="H34" s="41"/>
      <c r="I34" s="125">
        <v>0.21</v>
      </c>
      <c r="J34" s="124">
        <v>0</v>
      </c>
      <c r="K34" s="44"/>
    </row>
    <row r="35" spans="2:11" s="1" customFormat="1" ht="14.4" hidden="1" customHeight="1">
      <c r="B35" s="40"/>
      <c r="C35" s="41"/>
      <c r="D35" s="41"/>
      <c r="E35" s="48" t="s">
        <v>49</v>
      </c>
      <c r="F35" s="124">
        <f>ROUND(SUM(BH87:BH187), 2)</f>
        <v>0</v>
      </c>
      <c r="G35" s="41"/>
      <c r="H35" s="41"/>
      <c r="I35" s="125">
        <v>0.15</v>
      </c>
      <c r="J35" s="124">
        <v>0</v>
      </c>
      <c r="K35" s="44"/>
    </row>
    <row r="36" spans="2:11" s="1" customFormat="1" ht="14.4" hidden="1" customHeight="1">
      <c r="B36" s="40"/>
      <c r="C36" s="41"/>
      <c r="D36" s="41"/>
      <c r="E36" s="48" t="s">
        <v>50</v>
      </c>
      <c r="F36" s="124">
        <f>ROUND(SUM(BI87:BI187), 2)</f>
        <v>0</v>
      </c>
      <c r="G36" s="41"/>
      <c r="H36" s="41"/>
      <c r="I36" s="125">
        <v>0</v>
      </c>
      <c r="J36" s="124">
        <v>0</v>
      </c>
      <c r="K36" s="44"/>
    </row>
    <row r="37" spans="2:11" s="1" customFormat="1" ht="6.9" customHeight="1">
      <c r="B37" s="40"/>
      <c r="C37" s="41"/>
      <c r="D37" s="41"/>
      <c r="E37" s="41"/>
      <c r="F37" s="41"/>
      <c r="G37" s="41"/>
      <c r="H37" s="41"/>
      <c r="I37" s="112"/>
      <c r="J37" s="41"/>
      <c r="K37" s="44"/>
    </row>
    <row r="38" spans="2:11" s="1" customFormat="1" ht="25.35" customHeight="1">
      <c r="B38" s="40"/>
      <c r="C38" s="126"/>
      <c r="D38" s="127" t="s">
        <v>51</v>
      </c>
      <c r="E38" s="70"/>
      <c r="F38" s="70"/>
      <c r="G38" s="128" t="s">
        <v>52</v>
      </c>
      <c r="H38" s="129" t="s">
        <v>53</v>
      </c>
      <c r="I38" s="130"/>
      <c r="J38" s="131">
        <f>SUM(J29:J36)</f>
        <v>0</v>
      </c>
      <c r="K38" s="132"/>
    </row>
    <row r="39" spans="2:11" s="1" customFormat="1" ht="14.4" customHeight="1">
      <c r="B39" s="55"/>
      <c r="C39" s="56"/>
      <c r="D39" s="56"/>
      <c r="E39" s="56"/>
      <c r="F39" s="56"/>
      <c r="G39" s="56"/>
      <c r="H39" s="56"/>
      <c r="I39" s="133"/>
      <c r="J39" s="56"/>
      <c r="K39" s="57"/>
    </row>
    <row r="43" spans="2:11" s="1" customFormat="1" ht="6.9" customHeight="1">
      <c r="B43" s="58"/>
      <c r="C43" s="59"/>
      <c r="D43" s="59"/>
      <c r="E43" s="59"/>
      <c r="F43" s="59"/>
      <c r="G43" s="59"/>
      <c r="H43" s="59"/>
      <c r="I43" s="134"/>
      <c r="J43" s="59"/>
      <c r="K43" s="135"/>
    </row>
    <row r="44" spans="2:11" s="1" customFormat="1" ht="36.9" customHeight="1">
      <c r="B44" s="40"/>
      <c r="C44" s="29" t="s">
        <v>142</v>
      </c>
      <c r="D44" s="41"/>
      <c r="E44" s="41"/>
      <c r="F44" s="41"/>
      <c r="G44" s="41"/>
      <c r="H44" s="41"/>
      <c r="I44" s="112"/>
      <c r="J44" s="41"/>
      <c r="K44" s="44"/>
    </row>
    <row r="45" spans="2:11" s="1" customFormat="1" ht="6.9" customHeight="1">
      <c r="B45" s="40"/>
      <c r="C45" s="41"/>
      <c r="D45" s="41"/>
      <c r="E45" s="41"/>
      <c r="F45" s="41"/>
      <c r="G45" s="41"/>
      <c r="H45" s="41"/>
      <c r="I45" s="112"/>
      <c r="J45" s="41"/>
      <c r="K45" s="44"/>
    </row>
    <row r="46" spans="2:11" s="1" customFormat="1" ht="14.4" customHeight="1">
      <c r="B46" s="40"/>
      <c r="C46" s="36" t="s">
        <v>19</v>
      </c>
      <c r="D46" s="41"/>
      <c r="E46" s="41"/>
      <c r="F46" s="41"/>
      <c r="G46" s="41"/>
      <c r="H46" s="41"/>
      <c r="I46" s="112"/>
      <c r="J46" s="41"/>
      <c r="K46" s="44"/>
    </row>
    <row r="47" spans="2:11" s="1" customFormat="1" ht="22.5" customHeight="1">
      <c r="B47" s="40"/>
      <c r="C47" s="41"/>
      <c r="D47" s="41"/>
      <c r="E47" s="354" t="str">
        <f>E7</f>
        <v>Nová škola pro Psáry a Dolní Jirčany - I.část</v>
      </c>
      <c r="F47" s="360"/>
      <c r="G47" s="360"/>
      <c r="H47" s="360"/>
      <c r="I47" s="112"/>
      <c r="J47" s="41"/>
      <c r="K47" s="44"/>
    </row>
    <row r="48" spans="2:11" ht="13.2">
      <c r="B48" s="27"/>
      <c r="C48" s="36" t="s">
        <v>138</v>
      </c>
      <c r="D48" s="28"/>
      <c r="E48" s="28"/>
      <c r="F48" s="28"/>
      <c r="G48" s="28"/>
      <c r="H48" s="28"/>
      <c r="I48" s="111"/>
      <c r="J48" s="28"/>
      <c r="K48" s="30"/>
    </row>
    <row r="49" spans="2:47" s="1" customFormat="1" ht="22.5" customHeight="1">
      <c r="B49" s="40"/>
      <c r="C49" s="41"/>
      <c r="D49" s="41"/>
      <c r="E49" s="354" t="s">
        <v>1031</v>
      </c>
      <c r="F49" s="355"/>
      <c r="G49" s="355"/>
      <c r="H49" s="355"/>
      <c r="I49" s="112"/>
      <c r="J49" s="41"/>
      <c r="K49" s="44"/>
    </row>
    <row r="50" spans="2:47" s="1" customFormat="1" ht="14.4" customHeight="1">
      <c r="B50" s="40"/>
      <c r="C50" s="36" t="s">
        <v>140</v>
      </c>
      <c r="D50" s="41"/>
      <c r="E50" s="41"/>
      <c r="F50" s="41"/>
      <c r="G50" s="41"/>
      <c r="H50" s="41"/>
      <c r="I50" s="112"/>
      <c r="J50" s="41"/>
      <c r="K50" s="44"/>
    </row>
    <row r="51" spans="2:47" s="1" customFormat="1" ht="23.25" customHeight="1">
      <c r="B51" s="40"/>
      <c r="C51" s="41"/>
      <c r="D51" s="41"/>
      <c r="E51" s="356" t="str">
        <f>E11</f>
        <v>IO-08-02a - Veřejné osvětlení - I.část</v>
      </c>
      <c r="F51" s="355"/>
      <c r="G51" s="355"/>
      <c r="H51" s="355"/>
      <c r="I51" s="112"/>
      <c r="J51" s="41"/>
      <c r="K51" s="44"/>
    </row>
    <row r="52" spans="2:47" s="1" customFormat="1" ht="6.9" customHeight="1">
      <c r="B52" s="40"/>
      <c r="C52" s="41"/>
      <c r="D52" s="41"/>
      <c r="E52" s="41"/>
      <c r="F52" s="41"/>
      <c r="G52" s="41"/>
      <c r="H52" s="41"/>
      <c r="I52" s="112"/>
      <c r="J52" s="41"/>
      <c r="K52" s="44"/>
    </row>
    <row r="53" spans="2:47" s="1" customFormat="1" ht="18" customHeight="1">
      <c r="B53" s="40"/>
      <c r="C53" s="36" t="s">
        <v>23</v>
      </c>
      <c r="D53" s="41"/>
      <c r="E53" s="41"/>
      <c r="F53" s="34" t="str">
        <f>F14</f>
        <v>Obec Psáry, ul. Pražská</v>
      </c>
      <c r="G53" s="41"/>
      <c r="H53" s="41"/>
      <c r="I53" s="113" t="s">
        <v>25</v>
      </c>
      <c r="J53" s="114" t="str">
        <f>IF(J14="","",J14)</f>
        <v>6.3.2017</v>
      </c>
      <c r="K53" s="44"/>
    </row>
    <row r="54" spans="2:47" s="1" customFormat="1" ht="6.9" customHeight="1">
      <c r="B54" s="40"/>
      <c r="C54" s="41"/>
      <c r="D54" s="41"/>
      <c r="E54" s="41"/>
      <c r="F54" s="41"/>
      <c r="G54" s="41"/>
      <c r="H54" s="41"/>
      <c r="I54" s="112"/>
      <c r="J54" s="41"/>
      <c r="K54" s="44"/>
    </row>
    <row r="55" spans="2:47" s="1" customFormat="1" ht="13.2">
      <c r="B55" s="40"/>
      <c r="C55" s="36" t="s">
        <v>27</v>
      </c>
      <c r="D55" s="41"/>
      <c r="E55" s="41"/>
      <c r="F55" s="34" t="str">
        <f>E17</f>
        <v>Obec Psáry</v>
      </c>
      <c r="G55" s="41"/>
      <c r="H55" s="41"/>
      <c r="I55" s="113" t="s">
        <v>34</v>
      </c>
      <c r="J55" s="34" t="str">
        <f>E23</f>
        <v>PROJEKT CENTRUM NOVA s.r.o.</v>
      </c>
      <c r="K55" s="44"/>
    </row>
    <row r="56" spans="2:47" s="1" customFormat="1" ht="14.4" customHeight="1">
      <c r="B56" s="40"/>
      <c r="C56" s="36" t="s">
        <v>32</v>
      </c>
      <c r="D56" s="41"/>
      <c r="E56" s="41"/>
      <c r="F56" s="34" t="str">
        <f>IF(E20="","",E20)</f>
        <v/>
      </c>
      <c r="G56" s="41"/>
      <c r="H56" s="41"/>
      <c r="I56" s="112"/>
      <c r="J56" s="41"/>
      <c r="K56" s="44"/>
    </row>
    <row r="57" spans="2:47" s="1" customFormat="1" ht="10.35" customHeight="1">
      <c r="B57" s="40"/>
      <c r="C57" s="41"/>
      <c r="D57" s="41"/>
      <c r="E57" s="41"/>
      <c r="F57" s="41"/>
      <c r="G57" s="41"/>
      <c r="H57" s="41"/>
      <c r="I57" s="112"/>
      <c r="J57" s="41"/>
      <c r="K57" s="44"/>
    </row>
    <row r="58" spans="2:47" s="1" customFormat="1" ht="29.25" customHeight="1">
      <c r="B58" s="40"/>
      <c r="C58" s="136" t="s">
        <v>143</v>
      </c>
      <c r="D58" s="126"/>
      <c r="E58" s="126"/>
      <c r="F58" s="126"/>
      <c r="G58" s="126"/>
      <c r="H58" s="126"/>
      <c r="I58" s="137"/>
      <c r="J58" s="138" t="s">
        <v>144</v>
      </c>
      <c r="K58" s="139"/>
    </row>
    <row r="59" spans="2:47" s="1" customFormat="1" ht="10.35" customHeight="1">
      <c r="B59" s="40"/>
      <c r="C59" s="41"/>
      <c r="D59" s="41"/>
      <c r="E59" s="41"/>
      <c r="F59" s="41"/>
      <c r="G59" s="41"/>
      <c r="H59" s="41"/>
      <c r="I59" s="112"/>
      <c r="J59" s="41"/>
      <c r="K59" s="44"/>
    </row>
    <row r="60" spans="2:47" s="1" customFormat="1" ht="29.25" customHeight="1">
      <c r="B60" s="40"/>
      <c r="C60" s="140" t="s">
        <v>145</v>
      </c>
      <c r="D60" s="41"/>
      <c r="E60" s="41"/>
      <c r="F60" s="41"/>
      <c r="G60" s="41"/>
      <c r="H60" s="41"/>
      <c r="I60" s="112"/>
      <c r="J60" s="122">
        <f>J87</f>
        <v>0</v>
      </c>
      <c r="K60" s="44"/>
      <c r="AU60" s="23" t="s">
        <v>146</v>
      </c>
    </row>
    <row r="61" spans="2:47" s="8" customFormat="1" ht="24.9" customHeight="1">
      <c r="B61" s="141"/>
      <c r="C61" s="142"/>
      <c r="D61" s="143" t="s">
        <v>794</v>
      </c>
      <c r="E61" s="144"/>
      <c r="F61" s="144"/>
      <c r="G61" s="144"/>
      <c r="H61" s="144"/>
      <c r="I61" s="145"/>
      <c r="J61" s="146">
        <f>J88</f>
        <v>0</v>
      </c>
      <c r="K61" s="147"/>
    </row>
    <row r="62" spans="2:47" s="9" customFormat="1" ht="19.95" customHeight="1">
      <c r="B62" s="148"/>
      <c r="C62" s="149"/>
      <c r="D62" s="150" t="s">
        <v>1034</v>
      </c>
      <c r="E62" s="151"/>
      <c r="F62" s="151"/>
      <c r="G62" s="151"/>
      <c r="H62" s="151"/>
      <c r="I62" s="152"/>
      <c r="J62" s="153">
        <f>J89</f>
        <v>0</v>
      </c>
      <c r="K62" s="154"/>
    </row>
    <row r="63" spans="2:47" s="8" customFormat="1" ht="24.9" customHeight="1">
      <c r="B63" s="141"/>
      <c r="C63" s="142"/>
      <c r="D63" s="143" t="s">
        <v>238</v>
      </c>
      <c r="E63" s="144"/>
      <c r="F63" s="144"/>
      <c r="G63" s="144"/>
      <c r="H63" s="144"/>
      <c r="I63" s="145"/>
      <c r="J63" s="146">
        <f>J128</f>
        <v>0</v>
      </c>
      <c r="K63" s="147"/>
    </row>
    <row r="64" spans="2:47" s="9" customFormat="1" ht="19.95" customHeight="1">
      <c r="B64" s="148"/>
      <c r="C64" s="149"/>
      <c r="D64" s="150" t="s">
        <v>1035</v>
      </c>
      <c r="E64" s="151"/>
      <c r="F64" s="151"/>
      <c r="G64" s="151"/>
      <c r="H64" s="151"/>
      <c r="I64" s="152"/>
      <c r="J64" s="153">
        <f>J129</f>
        <v>0</v>
      </c>
      <c r="K64" s="154"/>
    </row>
    <row r="65" spans="2:12" s="9" customFormat="1" ht="19.95" customHeight="1">
      <c r="B65" s="148"/>
      <c r="C65" s="149"/>
      <c r="D65" s="150" t="s">
        <v>1036</v>
      </c>
      <c r="E65" s="151"/>
      <c r="F65" s="151"/>
      <c r="G65" s="151"/>
      <c r="H65" s="151"/>
      <c r="I65" s="152"/>
      <c r="J65" s="153">
        <f>J134</f>
        <v>0</v>
      </c>
      <c r="K65" s="154"/>
    </row>
    <row r="66" spans="2:12" s="1" customFormat="1" ht="21.75" customHeight="1">
      <c r="B66" s="40"/>
      <c r="C66" s="41"/>
      <c r="D66" s="41"/>
      <c r="E66" s="41"/>
      <c r="F66" s="41"/>
      <c r="G66" s="41"/>
      <c r="H66" s="41"/>
      <c r="I66" s="112"/>
      <c r="J66" s="41"/>
      <c r="K66" s="44"/>
    </row>
    <row r="67" spans="2:12" s="1" customFormat="1" ht="6.9" customHeight="1">
      <c r="B67" s="55"/>
      <c r="C67" s="56"/>
      <c r="D67" s="56"/>
      <c r="E67" s="56"/>
      <c r="F67" s="56"/>
      <c r="G67" s="56"/>
      <c r="H67" s="56"/>
      <c r="I67" s="133"/>
      <c r="J67" s="56"/>
      <c r="K67" s="57"/>
    </row>
    <row r="71" spans="2:12" s="1" customFormat="1" ht="6.9" customHeight="1">
      <c r="B71" s="58"/>
      <c r="C71" s="59"/>
      <c r="D71" s="59"/>
      <c r="E71" s="59"/>
      <c r="F71" s="59"/>
      <c r="G71" s="59"/>
      <c r="H71" s="59"/>
      <c r="I71" s="134"/>
      <c r="J71" s="59"/>
      <c r="K71" s="59"/>
      <c r="L71" s="40"/>
    </row>
    <row r="72" spans="2:12" s="1" customFormat="1" ht="36.9" customHeight="1">
      <c r="B72" s="40"/>
      <c r="C72" s="60" t="s">
        <v>149</v>
      </c>
      <c r="L72" s="40"/>
    </row>
    <row r="73" spans="2:12" s="1" customFormat="1" ht="6.9" customHeight="1">
      <c r="B73" s="40"/>
      <c r="L73" s="40"/>
    </row>
    <row r="74" spans="2:12" s="1" customFormat="1" ht="14.4" customHeight="1">
      <c r="B74" s="40"/>
      <c r="C74" s="62" t="s">
        <v>19</v>
      </c>
      <c r="L74" s="40"/>
    </row>
    <row r="75" spans="2:12" s="1" customFormat="1" ht="22.5" customHeight="1">
      <c r="B75" s="40"/>
      <c r="E75" s="357" t="str">
        <f>E7</f>
        <v>Nová škola pro Psáry a Dolní Jirčany - I.část</v>
      </c>
      <c r="F75" s="358"/>
      <c r="G75" s="358"/>
      <c r="H75" s="358"/>
      <c r="L75" s="40"/>
    </row>
    <row r="76" spans="2:12" ht="13.2">
      <c r="B76" s="27"/>
      <c r="C76" s="62" t="s">
        <v>138</v>
      </c>
      <c r="L76" s="27"/>
    </row>
    <row r="77" spans="2:12" s="1" customFormat="1" ht="22.5" customHeight="1">
      <c r="B77" s="40"/>
      <c r="E77" s="357" t="s">
        <v>1031</v>
      </c>
      <c r="F77" s="359"/>
      <c r="G77" s="359"/>
      <c r="H77" s="359"/>
      <c r="L77" s="40"/>
    </row>
    <row r="78" spans="2:12" s="1" customFormat="1" ht="14.4" customHeight="1">
      <c r="B78" s="40"/>
      <c r="C78" s="62" t="s">
        <v>140</v>
      </c>
      <c r="L78" s="40"/>
    </row>
    <row r="79" spans="2:12" s="1" customFormat="1" ht="23.25" customHeight="1">
      <c r="B79" s="40"/>
      <c r="E79" s="323" t="str">
        <f>E11</f>
        <v>IO-08-02a - Veřejné osvětlení - I.část</v>
      </c>
      <c r="F79" s="359"/>
      <c r="G79" s="359"/>
      <c r="H79" s="359"/>
      <c r="L79" s="40"/>
    </row>
    <row r="80" spans="2:12" s="1" customFormat="1" ht="6.9" customHeight="1">
      <c r="B80" s="40"/>
      <c r="L80" s="40"/>
    </row>
    <row r="81" spans="2:65" s="1" customFormat="1" ht="18" customHeight="1">
      <c r="B81" s="40"/>
      <c r="C81" s="62" t="s">
        <v>23</v>
      </c>
      <c r="F81" s="155" t="str">
        <f>F14</f>
        <v>Obec Psáry, ul. Pražská</v>
      </c>
      <c r="I81" s="156" t="s">
        <v>25</v>
      </c>
      <c r="J81" s="66" t="str">
        <f>IF(J14="","",J14)</f>
        <v>6.3.2017</v>
      </c>
      <c r="L81" s="40"/>
    </row>
    <row r="82" spans="2:65" s="1" customFormat="1" ht="6.9" customHeight="1">
      <c r="B82" s="40"/>
      <c r="L82" s="40"/>
    </row>
    <row r="83" spans="2:65" s="1" customFormat="1" ht="13.2">
      <c r="B83" s="40"/>
      <c r="C83" s="62" t="s">
        <v>27</v>
      </c>
      <c r="F83" s="155" t="str">
        <f>E17</f>
        <v>Obec Psáry</v>
      </c>
      <c r="I83" s="156" t="s">
        <v>34</v>
      </c>
      <c r="J83" s="155" t="str">
        <f>E23</f>
        <v>PROJEKT CENTRUM NOVA s.r.o.</v>
      </c>
      <c r="L83" s="40"/>
    </row>
    <row r="84" spans="2:65" s="1" customFormat="1" ht="14.4" customHeight="1">
      <c r="B84" s="40"/>
      <c r="C84" s="62" t="s">
        <v>32</v>
      </c>
      <c r="F84" s="155" t="str">
        <f>IF(E20="","",E20)</f>
        <v/>
      </c>
      <c r="L84" s="40"/>
    </row>
    <row r="85" spans="2:65" s="1" customFormat="1" ht="10.35" customHeight="1">
      <c r="B85" s="40"/>
      <c r="L85" s="40"/>
    </row>
    <row r="86" spans="2:65" s="10" customFormat="1" ht="29.25" customHeight="1">
      <c r="B86" s="157"/>
      <c r="C86" s="158" t="s">
        <v>150</v>
      </c>
      <c r="D86" s="159" t="s">
        <v>60</v>
      </c>
      <c r="E86" s="159" t="s">
        <v>56</v>
      </c>
      <c r="F86" s="159" t="s">
        <v>151</v>
      </c>
      <c r="G86" s="159" t="s">
        <v>152</v>
      </c>
      <c r="H86" s="159" t="s">
        <v>153</v>
      </c>
      <c r="I86" s="160" t="s">
        <v>154</v>
      </c>
      <c r="J86" s="159" t="s">
        <v>144</v>
      </c>
      <c r="K86" s="161" t="s">
        <v>155</v>
      </c>
      <c r="L86" s="157"/>
      <c r="M86" s="72" t="s">
        <v>156</v>
      </c>
      <c r="N86" s="73" t="s">
        <v>45</v>
      </c>
      <c r="O86" s="73" t="s">
        <v>157</v>
      </c>
      <c r="P86" s="73" t="s">
        <v>158</v>
      </c>
      <c r="Q86" s="73" t="s">
        <v>159</v>
      </c>
      <c r="R86" s="73" t="s">
        <v>160</v>
      </c>
      <c r="S86" s="73" t="s">
        <v>161</v>
      </c>
      <c r="T86" s="74" t="s">
        <v>162</v>
      </c>
    </row>
    <row r="87" spans="2:65" s="1" customFormat="1" ht="29.25" customHeight="1">
      <c r="B87" s="40"/>
      <c r="C87" s="76" t="s">
        <v>145</v>
      </c>
      <c r="J87" s="162">
        <f>BK87</f>
        <v>0</v>
      </c>
      <c r="L87" s="40"/>
      <c r="M87" s="75"/>
      <c r="N87" s="67"/>
      <c r="O87" s="67"/>
      <c r="P87" s="163">
        <f>P88+P128</f>
        <v>0</v>
      </c>
      <c r="Q87" s="67"/>
      <c r="R87" s="163">
        <f>R88+R128</f>
        <v>11.266108250000002</v>
      </c>
      <c r="S87" s="67"/>
      <c r="T87" s="164">
        <f>T88+T128</f>
        <v>0</v>
      </c>
      <c r="AT87" s="23" t="s">
        <v>74</v>
      </c>
      <c r="AU87" s="23" t="s">
        <v>146</v>
      </c>
      <c r="BK87" s="165">
        <f>BK88+BK128</f>
        <v>0</v>
      </c>
    </row>
    <row r="88" spans="2:65" s="11" customFormat="1" ht="37.35" customHeight="1">
      <c r="B88" s="166"/>
      <c r="D88" s="167" t="s">
        <v>74</v>
      </c>
      <c r="E88" s="168" t="s">
        <v>897</v>
      </c>
      <c r="F88" s="168" t="s">
        <v>898</v>
      </c>
      <c r="I88" s="169"/>
      <c r="J88" s="170">
        <f>BK88</f>
        <v>0</v>
      </c>
      <c r="L88" s="166"/>
      <c r="M88" s="171"/>
      <c r="N88" s="172"/>
      <c r="O88" s="172"/>
      <c r="P88" s="173">
        <f>P89</f>
        <v>0</v>
      </c>
      <c r="Q88" s="172"/>
      <c r="R88" s="173">
        <f>R89</f>
        <v>1.1125600000000002</v>
      </c>
      <c r="S88" s="172"/>
      <c r="T88" s="174">
        <f>T89</f>
        <v>0</v>
      </c>
      <c r="AR88" s="167" t="s">
        <v>84</v>
      </c>
      <c r="AT88" s="175" t="s">
        <v>74</v>
      </c>
      <c r="AU88" s="175" t="s">
        <v>75</v>
      </c>
      <c r="AY88" s="167" t="s">
        <v>166</v>
      </c>
      <c r="BK88" s="176">
        <f>BK89</f>
        <v>0</v>
      </c>
    </row>
    <row r="89" spans="2:65" s="11" customFormat="1" ht="19.95" customHeight="1">
      <c r="B89" s="166"/>
      <c r="D89" s="177" t="s">
        <v>74</v>
      </c>
      <c r="E89" s="178" t="s">
        <v>1037</v>
      </c>
      <c r="F89" s="178" t="s">
        <v>1038</v>
      </c>
      <c r="I89" s="169"/>
      <c r="J89" s="179">
        <f>BK89</f>
        <v>0</v>
      </c>
      <c r="L89" s="166"/>
      <c r="M89" s="171"/>
      <c r="N89" s="172"/>
      <c r="O89" s="172"/>
      <c r="P89" s="173">
        <f>SUM(P90:P127)</f>
        <v>0</v>
      </c>
      <c r="Q89" s="172"/>
      <c r="R89" s="173">
        <f>SUM(R90:R127)</f>
        <v>1.1125600000000002</v>
      </c>
      <c r="S89" s="172"/>
      <c r="T89" s="174">
        <f>SUM(T90:T127)</f>
        <v>0</v>
      </c>
      <c r="AR89" s="167" t="s">
        <v>84</v>
      </c>
      <c r="AT89" s="175" t="s">
        <v>74</v>
      </c>
      <c r="AU89" s="175" t="s">
        <v>82</v>
      </c>
      <c r="AY89" s="167" t="s">
        <v>166</v>
      </c>
      <c r="BK89" s="176">
        <f>SUM(BK90:BK127)</f>
        <v>0</v>
      </c>
    </row>
    <row r="90" spans="2:65" s="1" customFormat="1" ht="22.5" customHeight="1">
      <c r="B90" s="180"/>
      <c r="C90" s="181" t="s">
        <v>82</v>
      </c>
      <c r="D90" s="181" t="s">
        <v>169</v>
      </c>
      <c r="E90" s="182" t="s">
        <v>1039</v>
      </c>
      <c r="F90" s="183" t="s">
        <v>1040</v>
      </c>
      <c r="G90" s="184" t="s">
        <v>245</v>
      </c>
      <c r="H90" s="185">
        <v>40</v>
      </c>
      <c r="I90" s="186"/>
      <c r="J90" s="187">
        <f>ROUND(I90*H90,2)</f>
        <v>0</v>
      </c>
      <c r="K90" s="183" t="s">
        <v>246</v>
      </c>
      <c r="L90" s="40"/>
      <c r="M90" s="188" t="s">
        <v>5</v>
      </c>
      <c r="N90" s="189" t="s">
        <v>46</v>
      </c>
      <c r="O90" s="41"/>
      <c r="P90" s="190">
        <f>O90*H90</f>
        <v>0</v>
      </c>
      <c r="Q90" s="190">
        <v>0</v>
      </c>
      <c r="R90" s="190">
        <f>Q90*H90</f>
        <v>0</v>
      </c>
      <c r="S90" s="190">
        <v>0</v>
      </c>
      <c r="T90" s="191">
        <f>S90*H90</f>
        <v>0</v>
      </c>
      <c r="AR90" s="23" t="s">
        <v>321</v>
      </c>
      <c r="AT90" s="23" t="s">
        <v>169</v>
      </c>
      <c r="AU90" s="23" t="s">
        <v>84</v>
      </c>
      <c r="AY90" s="23" t="s">
        <v>166</v>
      </c>
      <c r="BE90" s="192">
        <f>IF(N90="základní",J90,0)</f>
        <v>0</v>
      </c>
      <c r="BF90" s="192">
        <f>IF(N90="snížená",J90,0)</f>
        <v>0</v>
      </c>
      <c r="BG90" s="192">
        <f>IF(N90="zákl. přenesená",J90,0)</f>
        <v>0</v>
      </c>
      <c r="BH90" s="192">
        <f>IF(N90="sníž. přenesená",J90,0)</f>
        <v>0</v>
      </c>
      <c r="BI90" s="192">
        <f>IF(N90="nulová",J90,0)</f>
        <v>0</v>
      </c>
      <c r="BJ90" s="23" t="s">
        <v>82</v>
      </c>
      <c r="BK90" s="192">
        <f>ROUND(I90*H90,2)</f>
        <v>0</v>
      </c>
      <c r="BL90" s="23" t="s">
        <v>321</v>
      </c>
      <c r="BM90" s="23" t="s">
        <v>1041</v>
      </c>
    </row>
    <row r="91" spans="2:65" s="1" customFormat="1" ht="24">
      <c r="B91" s="40"/>
      <c r="D91" s="197" t="s">
        <v>174</v>
      </c>
      <c r="F91" s="198" t="s">
        <v>1042</v>
      </c>
      <c r="I91" s="195"/>
      <c r="L91" s="40"/>
      <c r="M91" s="196"/>
      <c r="N91" s="41"/>
      <c r="O91" s="41"/>
      <c r="P91" s="41"/>
      <c r="Q91" s="41"/>
      <c r="R91" s="41"/>
      <c r="S91" s="41"/>
      <c r="T91" s="69"/>
      <c r="AT91" s="23" t="s">
        <v>174</v>
      </c>
      <c r="AU91" s="23" t="s">
        <v>84</v>
      </c>
    </row>
    <row r="92" spans="2:65" s="12" customFormat="1">
      <c r="B92" s="202"/>
      <c r="D92" s="193" t="s">
        <v>258</v>
      </c>
      <c r="E92" s="203" t="s">
        <v>5</v>
      </c>
      <c r="F92" s="204" t="s">
        <v>1043</v>
      </c>
      <c r="H92" s="205">
        <v>40</v>
      </c>
      <c r="I92" s="206"/>
      <c r="L92" s="202"/>
      <c r="M92" s="207"/>
      <c r="N92" s="208"/>
      <c r="O92" s="208"/>
      <c r="P92" s="208"/>
      <c r="Q92" s="208"/>
      <c r="R92" s="208"/>
      <c r="S92" s="208"/>
      <c r="T92" s="209"/>
      <c r="AT92" s="210" t="s">
        <v>258</v>
      </c>
      <c r="AU92" s="210" t="s">
        <v>84</v>
      </c>
      <c r="AV92" s="12" t="s">
        <v>84</v>
      </c>
      <c r="AW92" s="12" t="s">
        <v>38</v>
      </c>
      <c r="AX92" s="12" t="s">
        <v>82</v>
      </c>
      <c r="AY92" s="210" t="s">
        <v>166</v>
      </c>
    </row>
    <row r="93" spans="2:65" s="1" customFormat="1" ht="22.5" customHeight="1">
      <c r="B93" s="180"/>
      <c r="C93" s="213" t="s">
        <v>84</v>
      </c>
      <c r="D93" s="213" t="s">
        <v>355</v>
      </c>
      <c r="E93" s="214" t="s">
        <v>1044</v>
      </c>
      <c r="F93" s="215" t="s">
        <v>1045</v>
      </c>
      <c r="G93" s="216" t="s">
        <v>245</v>
      </c>
      <c r="H93" s="217">
        <v>10</v>
      </c>
      <c r="I93" s="218"/>
      <c r="J93" s="219">
        <f>ROUND(I93*H93,2)</f>
        <v>0</v>
      </c>
      <c r="K93" s="215" t="s">
        <v>246</v>
      </c>
      <c r="L93" s="220"/>
      <c r="M93" s="221" t="s">
        <v>5</v>
      </c>
      <c r="N93" s="222" t="s">
        <v>46</v>
      </c>
      <c r="O93" s="41"/>
      <c r="P93" s="190">
        <f>O93*H93</f>
        <v>0</v>
      </c>
      <c r="Q93" s="190">
        <v>1.9000000000000001E-4</v>
      </c>
      <c r="R93" s="190">
        <f>Q93*H93</f>
        <v>1.9000000000000002E-3</v>
      </c>
      <c r="S93" s="190">
        <v>0</v>
      </c>
      <c r="T93" s="191">
        <f>S93*H93</f>
        <v>0</v>
      </c>
      <c r="AR93" s="23" t="s">
        <v>422</v>
      </c>
      <c r="AT93" s="23" t="s">
        <v>355</v>
      </c>
      <c r="AU93" s="23" t="s">
        <v>84</v>
      </c>
      <c r="AY93" s="23" t="s">
        <v>166</v>
      </c>
      <c r="BE93" s="192">
        <f>IF(N93="základní",J93,0)</f>
        <v>0</v>
      </c>
      <c r="BF93" s="192">
        <f>IF(N93="snížená",J93,0)</f>
        <v>0</v>
      </c>
      <c r="BG93" s="192">
        <f>IF(N93="zákl. přenesená",J93,0)</f>
        <v>0</v>
      </c>
      <c r="BH93" s="192">
        <f>IF(N93="sníž. přenesená",J93,0)</f>
        <v>0</v>
      </c>
      <c r="BI93" s="192">
        <f>IF(N93="nulová",J93,0)</f>
        <v>0</v>
      </c>
      <c r="BJ93" s="23" t="s">
        <v>82</v>
      </c>
      <c r="BK93" s="192">
        <f>ROUND(I93*H93,2)</f>
        <v>0</v>
      </c>
      <c r="BL93" s="23" t="s">
        <v>422</v>
      </c>
      <c r="BM93" s="23" t="s">
        <v>1046</v>
      </c>
    </row>
    <row r="94" spans="2:65" s="1" customFormat="1">
      <c r="B94" s="40"/>
      <c r="D94" s="193" t="s">
        <v>174</v>
      </c>
      <c r="F94" s="194" t="s">
        <v>1047</v>
      </c>
      <c r="I94" s="195"/>
      <c r="L94" s="40"/>
      <c r="M94" s="196"/>
      <c r="N94" s="41"/>
      <c r="O94" s="41"/>
      <c r="P94" s="41"/>
      <c r="Q94" s="41"/>
      <c r="R94" s="41"/>
      <c r="S94" s="41"/>
      <c r="T94" s="69"/>
      <c r="AT94" s="23" t="s">
        <v>174</v>
      </c>
      <c r="AU94" s="23" t="s">
        <v>84</v>
      </c>
    </row>
    <row r="95" spans="2:65" s="1" customFormat="1" ht="22.5" customHeight="1">
      <c r="B95" s="180"/>
      <c r="C95" s="213" t="s">
        <v>180</v>
      </c>
      <c r="D95" s="213" t="s">
        <v>355</v>
      </c>
      <c r="E95" s="214" t="s">
        <v>1048</v>
      </c>
      <c r="F95" s="215" t="s">
        <v>1049</v>
      </c>
      <c r="G95" s="216" t="s">
        <v>245</v>
      </c>
      <c r="H95" s="217">
        <v>30</v>
      </c>
      <c r="I95" s="218"/>
      <c r="J95" s="219">
        <f>ROUND(I95*H95,2)</f>
        <v>0</v>
      </c>
      <c r="K95" s="215" t="s">
        <v>246</v>
      </c>
      <c r="L95" s="220"/>
      <c r="M95" s="221" t="s">
        <v>5</v>
      </c>
      <c r="N95" s="222" t="s">
        <v>46</v>
      </c>
      <c r="O95" s="41"/>
      <c r="P95" s="190">
        <f>O95*H95</f>
        <v>0</v>
      </c>
      <c r="Q95" s="190">
        <v>3.5E-4</v>
      </c>
      <c r="R95" s="190">
        <f>Q95*H95</f>
        <v>1.0500000000000001E-2</v>
      </c>
      <c r="S95" s="190">
        <v>0</v>
      </c>
      <c r="T95" s="191">
        <f>S95*H95</f>
        <v>0</v>
      </c>
      <c r="AR95" s="23" t="s">
        <v>414</v>
      </c>
      <c r="AT95" s="23" t="s">
        <v>355</v>
      </c>
      <c r="AU95" s="23" t="s">
        <v>84</v>
      </c>
      <c r="AY95" s="23" t="s">
        <v>166</v>
      </c>
      <c r="BE95" s="192">
        <f>IF(N95="základní",J95,0)</f>
        <v>0</v>
      </c>
      <c r="BF95" s="192">
        <f>IF(N95="snížená",J95,0)</f>
        <v>0</v>
      </c>
      <c r="BG95" s="192">
        <f>IF(N95="zákl. přenesená",J95,0)</f>
        <v>0</v>
      </c>
      <c r="BH95" s="192">
        <f>IF(N95="sníž. přenesená",J95,0)</f>
        <v>0</v>
      </c>
      <c r="BI95" s="192">
        <f>IF(N95="nulová",J95,0)</f>
        <v>0</v>
      </c>
      <c r="BJ95" s="23" t="s">
        <v>82</v>
      </c>
      <c r="BK95" s="192">
        <f>ROUND(I95*H95,2)</f>
        <v>0</v>
      </c>
      <c r="BL95" s="23" t="s">
        <v>321</v>
      </c>
      <c r="BM95" s="23" t="s">
        <v>1050</v>
      </c>
    </row>
    <row r="96" spans="2:65" s="1" customFormat="1">
      <c r="B96" s="40"/>
      <c r="D96" s="193" t="s">
        <v>174</v>
      </c>
      <c r="F96" s="194" t="s">
        <v>1051</v>
      </c>
      <c r="I96" s="195"/>
      <c r="L96" s="40"/>
      <c r="M96" s="196"/>
      <c r="N96" s="41"/>
      <c r="O96" s="41"/>
      <c r="P96" s="41"/>
      <c r="Q96" s="41"/>
      <c r="R96" s="41"/>
      <c r="S96" s="41"/>
      <c r="T96" s="69"/>
      <c r="AT96" s="23" t="s">
        <v>174</v>
      </c>
      <c r="AU96" s="23" t="s">
        <v>84</v>
      </c>
    </row>
    <row r="97" spans="2:65" s="1" customFormat="1" ht="22.5" customHeight="1">
      <c r="B97" s="180"/>
      <c r="C97" s="181" t="s">
        <v>165</v>
      </c>
      <c r="D97" s="181" t="s">
        <v>169</v>
      </c>
      <c r="E97" s="182" t="s">
        <v>1052</v>
      </c>
      <c r="F97" s="183" t="s">
        <v>1053</v>
      </c>
      <c r="G97" s="184" t="s">
        <v>245</v>
      </c>
      <c r="H97" s="185">
        <v>160</v>
      </c>
      <c r="I97" s="186"/>
      <c r="J97" s="187">
        <f>ROUND(I97*H97,2)</f>
        <v>0</v>
      </c>
      <c r="K97" s="183" t="s">
        <v>246</v>
      </c>
      <c r="L97" s="40"/>
      <c r="M97" s="188" t="s">
        <v>5</v>
      </c>
      <c r="N97" s="189" t="s">
        <v>46</v>
      </c>
      <c r="O97" s="41"/>
      <c r="P97" s="190">
        <f>O97*H97</f>
        <v>0</v>
      </c>
      <c r="Q97" s="190">
        <v>0</v>
      </c>
      <c r="R97" s="190">
        <f>Q97*H97</f>
        <v>0</v>
      </c>
      <c r="S97" s="190">
        <v>0</v>
      </c>
      <c r="T97" s="191">
        <f>S97*H97</f>
        <v>0</v>
      </c>
      <c r="AR97" s="23" t="s">
        <v>321</v>
      </c>
      <c r="AT97" s="23" t="s">
        <v>169</v>
      </c>
      <c r="AU97" s="23" t="s">
        <v>84</v>
      </c>
      <c r="AY97" s="23" t="s">
        <v>166</v>
      </c>
      <c r="BE97" s="192">
        <f>IF(N97="základní",J97,0)</f>
        <v>0</v>
      </c>
      <c r="BF97" s="192">
        <f>IF(N97="snížená",J97,0)</f>
        <v>0</v>
      </c>
      <c r="BG97" s="192">
        <f>IF(N97="zákl. přenesená",J97,0)</f>
        <v>0</v>
      </c>
      <c r="BH97" s="192">
        <f>IF(N97="sníž. přenesená",J97,0)</f>
        <v>0</v>
      </c>
      <c r="BI97" s="192">
        <f>IF(N97="nulová",J97,0)</f>
        <v>0</v>
      </c>
      <c r="BJ97" s="23" t="s">
        <v>82</v>
      </c>
      <c r="BK97" s="192">
        <f>ROUND(I97*H97,2)</f>
        <v>0</v>
      </c>
      <c r="BL97" s="23" t="s">
        <v>321</v>
      </c>
      <c r="BM97" s="23" t="s">
        <v>1054</v>
      </c>
    </row>
    <row r="98" spans="2:65" s="1" customFormat="1" ht="24">
      <c r="B98" s="40"/>
      <c r="D98" s="193" t="s">
        <v>174</v>
      </c>
      <c r="F98" s="194" t="s">
        <v>1055</v>
      </c>
      <c r="I98" s="195"/>
      <c r="L98" s="40"/>
      <c r="M98" s="196"/>
      <c r="N98" s="41"/>
      <c r="O98" s="41"/>
      <c r="P98" s="41"/>
      <c r="Q98" s="41"/>
      <c r="R98" s="41"/>
      <c r="S98" s="41"/>
      <c r="T98" s="69"/>
      <c r="AT98" s="23" t="s">
        <v>174</v>
      </c>
      <c r="AU98" s="23" t="s">
        <v>84</v>
      </c>
    </row>
    <row r="99" spans="2:65" s="1" customFormat="1" ht="22.5" customHeight="1">
      <c r="B99" s="180"/>
      <c r="C99" s="213" t="s">
        <v>189</v>
      </c>
      <c r="D99" s="213" t="s">
        <v>355</v>
      </c>
      <c r="E99" s="214" t="s">
        <v>1056</v>
      </c>
      <c r="F99" s="215" t="s">
        <v>1057</v>
      </c>
      <c r="G99" s="216" t="s">
        <v>245</v>
      </c>
      <c r="H99" s="217">
        <v>160</v>
      </c>
      <c r="I99" s="218"/>
      <c r="J99" s="219">
        <f>ROUND(I99*H99,2)</f>
        <v>0</v>
      </c>
      <c r="K99" s="215" t="s">
        <v>246</v>
      </c>
      <c r="L99" s="220"/>
      <c r="M99" s="221" t="s">
        <v>5</v>
      </c>
      <c r="N99" s="222" t="s">
        <v>46</v>
      </c>
      <c r="O99" s="41"/>
      <c r="P99" s="190">
        <f>O99*H99</f>
        <v>0</v>
      </c>
      <c r="Q99" s="190">
        <v>2.5000000000000001E-4</v>
      </c>
      <c r="R99" s="190">
        <f>Q99*H99</f>
        <v>0.04</v>
      </c>
      <c r="S99" s="190">
        <v>0</v>
      </c>
      <c r="T99" s="191">
        <f>S99*H99</f>
        <v>0</v>
      </c>
      <c r="AR99" s="23" t="s">
        <v>414</v>
      </c>
      <c r="AT99" s="23" t="s">
        <v>355</v>
      </c>
      <c r="AU99" s="23" t="s">
        <v>84</v>
      </c>
      <c r="AY99" s="23" t="s">
        <v>166</v>
      </c>
      <c r="BE99" s="192">
        <f>IF(N99="základní",J99,0)</f>
        <v>0</v>
      </c>
      <c r="BF99" s="192">
        <f>IF(N99="snížená",J99,0)</f>
        <v>0</v>
      </c>
      <c r="BG99" s="192">
        <f>IF(N99="zákl. přenesená",J99,0)</f>
        <v>0</v>
      </c>
      <c r="BH99" s="192">
        <f>IF(N99="sníž. přenesená",J99,0)</f>
        <v>0</v>
      </c>
      <c r="BI99" s="192">
        <f>IF(N99="nulová",J99,0)</f>
        <v>0</v>
      </c>
      <c r="BJ99" s="23" t="s">
        <v>82</v>
      </c>
      <c r="BK99" s="192">
        <f>ROUND(I99*H99,2)</f>
        <v>0</v>
      </c>
      <c r="BL99" s="23" t="s">
        <v>321</v>
      </c>
      <c r="BM99" s="23" t="s">
        <v>1058</v>
      </c>
    </row>
    <row r="100" spans="2:65" s="1" customFormat="1">
      <c r="B100" s="40"/>
      <c r="D100" s="197" t="s">
        <v>174</v>
      </c>
      <c r="F100" s="198" t="s">
        <v>1057</v>
      </c>
      <c r="I100" s="195"/>
      <c r="L100" s="40"/>
      <c r="M100" s="196"/>
      <c r="N100" s="41"/>
      <c r="O100" s="41"/>
      <c r="P100" s="41"/>
      <c r="Q100" s="41"/>
      <c r="R100" s="41"/>
      <c r="S100" s="41"/>
      <c r="T100" s="69"/>
      <c r="AT100" s="23" t="s">
        <v>174</v>
      </c>
      <c r="AU100" s="23" t="s">
        <v>84</v>
      </c>
    </row>
    <row r="101" spans="2:65" s="12" customFormat="1">
      <c r="B101" s="202"/>
      <c r="D101" s="193" t="s">
        <v>258</v>
      </c>
      <c r="E101" s="203" t="s">
        <v>5</v>
      </c>
      <c r="F101" s="204" t="s">
        <v>1059</v>
      </c>
      <c r="H101" s="205">
        <v>160</v>
      </c>
      <c r="I101" s="206"/>
      <c r="L101" s="202"/>
      <c r="M101" s="207"/>
      <c r="N101" s="208"/>
      <c r="O101" s="208"/>
      <c r="P101" s="208"/>
      <c r="Q101" s="208"/>
      <c r="R101" s="208"/>
      <c r="S101" s="208"/>
      <c r="T101" s="209"/>
      <c r="AT101" s="210" t="s">
        <v>258</v>
      </c>
      <c r="AU101" s="210" t="s">
        <v>84</v>
      </c>
      <c r="AV101" s="12" t="s">
        <v>84</v>
      </c>
      <c r="AW101" s="12" t="s">
        <v>38</v>
      </c>
      <c r="AX101" s="12" t="s">
        <v>82</v>
      </c>
      <c r="AY101" s="210" t="s">
        <v>166</v>
      </c>
    </row>
    <row r="102" spans="2:65" s="1" customFormat="1" ht="22.5" customHeight="1">
      <c r="B102" s="180"/>
      <c r="C102" s="181" t="s">
        <v>194</v>
      </c>
      <c r="D102" s="181" t="s">
        <v>169</v>
      </c>
      <c r="E102" s="182" t="s">
        <v>1060</v>
      </c>
      <c r="F102" s="183" t="s">
        <v>1061</v>
      </c>
      <c r="G102" s="184" t="s">
        <v>400</v>
      </c>
      <c r="H102" s="185">
        <v>2</v>
      </c>
      <c r="I102" s="186"/>
      <c r="J102" s="187">
        <f>ROUND(I102*H102,2)</f>
        <v>0</v>
      </c>
      <c r="K102" s="183" t="s">
        <v>246</v>
      </c>
      <c r="L102" s="40"/>
      <c r="M102" s="188" t="s">
        <v>5</v>
      </c>
      <c r="N102" s="189" t="s">
        <v>46</v>
      </c>
      <c r="O102" s="41"/>
      <c r="P102" s="190">
        <f>O102*H102</f>
        <v>0</v>
      </c>
      <c r="Q102" s="190">
        <v>0</v>
      </c>
      <c r="R102" s="190">
        <f>Q102*H102</f>
        <v>0</v>
      </c>
      <c r="S102" s="190">
        <v>0</v>
      </c>
      <c r="T102" s="191">
        <f>S102*H102</f>
        <v>0</v>
      </c>
      <c r="AR102" s="23" t="s">
        <v>321</v>
      </c>
      <c r="AT102" s="23" t="s">
        <v>169</v>
      </c>
      <c r="AU102" s="23" t="s">
        <v>84</v>
      </c>
      <c r="AY102" s="23" t="s">
        <v>166</v>
      </c>
      <c r="BE102" s="192">
        <f>IF(N102="základní",J102,0)</f>
        <v>0</v>
      </c>
      <c r="BF102" s="192">
        <f>IF(N102="snížená",J102,0)</f>
        <v>0</v>
      </c>
      <c r="BG102" s="192">
        <f>IF(N102="zákl. přenesená",J102,0)</f>
        <v>0</v>
      </c>
      <c r="BH102" s="192">
        <f>IF(N102="sníž. přenesená",J102,0)</f>
        <v>0</v>
      </c>
      <c r="BI102" s="192">
        <f>IF(N102="nulová",J102,0)</f>
        <v>0</v>
      </c>
      <c r="BJ102" s="23" t="s">
        <v>82</v>
      </c>
      <c r="BK102" s="192">
        <f>ROUND(I102*H102,2)</f>
        <v>0</v>
      </c>
      <c r="BL102" s="23" t="s">
        <v>321</v>
      </c>
      <c r="BM102" s="23" t="s">
        <v>1062</v>
      </c>
    </row>
    <row r="103" spans="2:65" s="1" customFormat="1" ht="24">
      <c r="B103" s="40"/>
      <c r="D103" s="193" t="s">
        <v>174</v>
      </c>
      <c r="F103" s="194" t="s">
        <v>1063</v>
      </c>
      <c r="I103" s="195"/>
      <c r="L103" s="40"/>
      <c r="M103" s="196"/>
      <c r="N103" s="41"/>
      <c r="O103" s="41"/>
      <c r="P103" s="41"/>
      <c r="Q103" s="41"/>
      <c r="R103" s="41"/>
      <c r="S103" s="41"/>
      <c r="T103" s="69"/>
      <c r="AT103" s="23" t="s">
        <v>174</v>
      </c>
      <c r="AU103" s="23" t="s">
        <v>84</v>
      </c>
    </row>
    <row r="104" spans="2:65" s="1" customFormat="1" ht="22.5" customHeight="1">
      <c r="B104" s="180"/>
      <c r="C104" s="181" t="s">
        <v>199</v>
      </c>
      <c r="D104" s="181" t="s">
        <v>169</v>
      </c>
      <c r="E104" s="182" t="s">
        <v>1064</v>
      </c>
      <c r="F104" s="183" t="s">
        <v>1065</v>
      </c>
      <c r="G104" s="184" t="s">
        <v>172</v>
      </c>
      <c r="H104" s="185">
        <v>1</v>
      </c>
      <c r="I104" s="186"/>
      <c r="J104" s="187">
        <f>ROUND(I104*H104,2)</f>
        <v>0</v>
      </c>
      <c r="K104" s="183" t="s">
        <v>5</v>
      </c>
      <c r="L104" s="40"/>
      <c r="M104" s="188" t="s">
        <v>5</v>
      </c>
      <c r="N104" s="189" t="s">
        <v>46</v>
      </c>
      <c r="O104" s="41"/>
      <c r="P104" s="190">
        <f>O104*H104</f>
        <v>0</v>
      </c>
      <c r="Q104" s="190">
        <v>0</v>
      </c>
      <c r="R104" s="190">
        <f>Q104*H104</f>
        <v>0</v>
      </c>
      <c r="S104" s="190">
        <v>0</v>
      </c>
      <c r="T104" s="191">
        <f>S104*H104</f>
        <v>0</v>
      </c>
      <c r="AR104" s="23" t="s">
        <v>321</v>
      </c>
      <c r="AT104" s="23" t="s">
        <v>169</v>
      </c>
      <c r="AU104" s="23" t="s">
        <v>84</v>
      </c>
      <c r="AY104" s="23" t="s">
        <v>166</v>
      </c>
      <c r="BE104" s="192">
        <f>IF(N104="základní",J104,0)</f>
        <v>0</v>
      </c>
      <c r="BF104" s="192">
        <f>IF(N104="snížená",J104,0)</f>
        <v>0</v>
      </c>
      <c r="BG104" s="192">
        <f>IF(N104="zákl. přenesená",J104,0)</f>
        <v>0</v>
      </c>
      <c r="BH104" s="192">
        <f>IF(N104="sníž. přenesená",J104,0)</f>
        <v>0</v>
      </c>
      <c r="BI104" s="192">
        <f>IF(N104="nulová",J104,0)</f>
        <v>0</v>
      </c>
      <c r="BJ104" s="23" t="s">
        <v>82</v>
      </c>
      <c r="BK104" s="192">
        <f>ROUND(I104*H104,2)</f>
        <v>0</v>
      </c>
      <c r="BL104" s="23" t="s">
        <v>321</v>
      </c>
      <c r="BM104" s="23" t="s">
        <v>1066</v>
      </c>
    </row>
    <row r="105" spans="2:65" s="1" customFormat="1">
      <c r="B105" s="40"/>
      <c r="D105" s="193" t="s">
        <v>174</v>
      </c>
      <c r="F105" s="194" t="s">
        <v>1065</v>
      </c>
      <c r="I105" s="195"/>
      <c r="L105" s="40"/>
      <c r="M105" s="196"/>
      <c r="N105" s="41"/>
      <c r="O105" s="41"/>
      <c r="P105" s="41"/>
      <c r="Q105" s="41"/>
      <c r="R105" s="41"/>
      <c r="S105" s="41"/>
      <c r="T105" s="69"/>
      <c r="AT105" s="23" t="s">
        <v>174</v>
      </c>
      <c r="AU105" s="23" t="s">
        <v>84</v>
      </c>
    </row>
    <row r="106" spans="2:65" s="1" customFormat="1" ht="22.5" customHeight="1">
      <c r="B106" s="180"/>
      <c r="C106" s="213" t="s">
        <v>204</v>
      </c>
      <c r="D106" s="213" t="s">
        <v>355</v>
      </c>
      <c r="E106" s="214" t="s">
        <v>1067</v>
      </c>
      <c r="F106" s="215" t="s">
        <v>1068</v>
      </c>
      <c r="G106" s="216" t="s">
        <v>400</v>
      </c>
      <c r="H106" s="217">
        <v>1</v>
      </c>
      <c r="I106" s="218"/>
      <c r="J106" s="219">
        <f>ROUND(I106*H106,2)</f>
        <v>0</v>
      </c>
      <c r="K106" s="215" t="s">
        <v>5</v>
      </c>
      <c r="L106" s="220"/>
      <c r="M106" s="221" t="s">
        <v>5</v>
      </c>
      <c r="N106" s="222" t="s">
        <v>46</v>
      </c>
      <c r="O106" s="41"/>
      <c r="P106" s="190">
        <f>O106*H106</f>
        <v>0</v>
      </c>
      <c r="Q106" s="190">
        <v>1.2800000000000001E-3</v>
      </c>
      <c r="R106" s="190">
        <f>Q106*H106</f>
        <v>1.2800000000000001E-3</v>
      </c>
      <c r="S106" s="190">
        <v>0</v>
      </c>
      <c r="T106" s="191">
        <f>S106*H106</f>
        <v>0</v>
      </c>
      <c r="AR106" s="23" t="s">
        <v>414</v>
      </c>
      <c r="AT106" s="23" t="s">
        <v>355</v>
      </c>
      <c r="AU106" s="23" t="s">
        <v>84</v>
      </c>
      <c r="AY106" s="23" t="s">
        <v>166</v>
      </c>
      <c r="BE106" s="192">
        <f>IF(N106="základní",J106,0)</f>
        <v>0</v>
      </c>
      <c r="BF106" s="192">
        <f>IF(N106="snížená",J106,0)</f>
        <v>0</v>
      </c>
      <c r="BG106" s="192">
        <f>IF(N106="zákl. přenesená",J106,0)</f>
        <v>0</v>
      </c>
      <c r="BH106" s="192">
        <f>IF(N106="sníž. přenesená",J106,0)</f>
        <v>0</v>
      </c>
      <c r="BI106" s="192">
        <f>IF(N106="nulová",J106,0)</f>
        <v>0</v>
      </c>
      <c r="BJ106" s="23" t="s">
        <v>82</v>
      </c>
      <c r="BK106" s="192">
        <f>ROUND(I106*H106,2)</f>
        <v>0</v>
      </c>
      <c r="BL106" s="23" t="s">
        <v>321</v>
      </c>
      <c r="BM106" s="23" t="s">
        <v>1069</v>
      </c>
    </row>
    <row r="107" spans="2:65" s="1" customFormat="1">
      <c r="B107" s="40"/>
      <c r="D107" s="193" t="s">
        <v>174</v>
      </c>
      <c r="F107" s="194" t="s">
        <v>1068</v>
      </c>
      <c r="I107" s="195"/>
      <c r="L107" s="40"/>
      <c r="M107" s="196"/>
      <c r="N107" s="41"/>
      <c r="O107" s="41"/>
      <c r="P107" s="41"/>
      <c r="Q107" s="41"/>
      <c r="R107" s="41"/>
      <c r="S107" s="41"/>
      <c r="T107" s="69"/>
      <c r="AT107" s="23" t="s">
        <v>174</v>
      </c>
      <c r="AU107" s="23" t="s">
        <v>84</v>
      </c>
    </row>
    <row r="108" spans="2:65" s="1" customFormat="1" ht="22.5" customHeight="1">
      <c r="B108" s="180"/>
      <c r="C108" s="213" t="s">
        <v>209</v>
      </c>
      <c r="D108" s="213" t="s">
        <v>355</v>
      </c>
      <c r="E108" s="214" t="s">
        <v>1070</v>
      </c>
      <c r="F108" s="215" t="s">
        <v>1071</v>
      </c>
      <c r="G108" s="216" t="s">
        <v>400</v>
      </c>
      <c r="H108" s="217">
        <v>1</v>
      </c>
      <c r="I108" s="218"/>
      <c r="J108" s="219">
        <f>ROUND(I108*H108,2)</f>
        <v>0</v>
      </c>
      <c r="K108" s="215" t="s">
        <v>246</v>
      </c>
      <c r="L108" s="220"/>
      <c r="M108" s="221" t="s">
        <v>5</v>
      </c>
      <c r="N108" s="222" t="s">
        <v>46</v>
      </c>
      <c r="O108" s="41"/>
      <c r="P108" s="190">
        <f>O108*H108</f>
        <v>0</v>
      </c>
      <c r="Q108" s="190">
        <v>8.0000000000000004E-4</v>
      </c>
      <c r="R108" s="190">
        <f>Q108*H108</f>
        <v>8.0000000000000004E-4</v>
      </c>
      <c r="S108" s="190">
        <v>0</v>
      </c>
      <c r="T108" s="191">
        <f>S108*H108</f>
        <v>0</v>
      </c>
      <c r="AR108" s="23" t="s">
        <v>414</v>
      </c>
      <c r="AT108" s="23" t="s">
        <v>355</v>
      </c>
      <c r="AU108" s="23" t="s">
        <v>84</v>
      </c>
      <c r="AY108" s="23" t="s">
        <v>166</v>
      </c>
      <c r="BE108" s="192">
        <f>IF(N108="základní",J108,0)</f>
        <v>0</v>
      </c>
      <c r="BF108" s="192">
        <f>IF(N108="snížená",J108,0)</f>
        <v>0</v>
      </c>
      <c r="BG108" s="192">
        <f>IF(N108="zákl. přenesená",J108,0)</f>
        <v>0</v>
      </c>
      <c r="BH108" s="192">
        <f>IF(N108="sníž. přenesená",J108,0)</f>
        <v>0</v>
      </c>
      <c r="BI108" s="192">
        <f>IF(N108="nulová",J108,0)</f>
        <v>0</v>
      </c>
      <c r="BJ108" s="23" t="s">
        <v>82</v>
      </c>
      <c r="BK108" s="192">
        <f>ROUND(I108*H108,2)</f>
        <v>0</v>
      </c>
      <c r="BL108" s="23" t="s">
        <v>321</v>
      </c>
      <c r="BM108" s="23" t="s">
        <v>1072</v>
      </c>
    </row>
    <row r="109" spans="2:65" s="1" customFormat="1">
      <c r="B109" s="40"/>
      <c r="D109" s="193" t="s">
        <v>174</v>
      </c>
      <c r="F109" s="194" t="s">
        <v>1071</v>
      </c>
      <c r="I109" s="195"/>
      <c r="L109" s="40"/>
      <c r="M109" s="196"/>
      <c r="N109" s="41"/>
      <c r="O109" s="41"/>
      <c r="P109" s="41"/>
      <c r="Q109" s="41"/>
      <c r="R109" s="41"/>
      <c r="S109" s="41"/>
      <c r="T109" s="69"/>
      <c r="AT109" s="23" t="s">
        <v>174</v>
      </c>
      <c r="AU109" s="23" t="s">
        <v>84</v>
      </c>
    </row>
    <row r="110" spans="2:65" s="1" customFormat="1" ht="22.5" customHeight="1">
      <c r="B110" s="180"/>
      <c r="C110" s="181" t="s">
        <v>214</v>
      </c>
      <c r="D110" s="181" t="s">
        <v>169</v>
      </c>
      <c r="E110" s="182" t="s">
        <v>1073</v>
      </c>
      <c r="F110" s="183" t="s">
        <v>1074</v>
      </c>
      <c r="G110" s="184" t="s">
        <v>400</v>
      </c>
      <c r="H110" s="185">
        <v>1</v>
      </c>
      <c r="I110" s="186"/>
      <c r="J110" s="187">
        <f>ROUND(I110*H110,2)</f>
        <v>0</v>
      </c>
      <c r="K110" s="183" t="s">
        <v>5</v>
      </c>
      <c r="L110" s="40"/>
      <c r="M110" s="188" t="s">
        <v>5</v>
      </c>
      <c r="N110" s="189" t="s">
        <v>46</v>
      </c>
      <c r="O110" s="41"/>
      <c r="P110" s="190">
        <f>O110*H110</f>
        <v>0</v>
      </c>
      <c r="Q110" s="190">
        <v>0</v>
      </c>
      <c r="R110" s="190">
        <f>Q110*H110</f>
        <v>0</v>
      </c>
      <c r="S110" s="190">
        <v>0</v>
      </c>
      <c r="T110" s="191">
        <f>S110*H110</f>
        <v>0</v>
      </c>
      <c r="AR110" s="23" t="s">
        <v>401</v>
      </c>
      <c r="AT110" s="23" t="s">
        <v>169</v>
      </c>
      <c r="AU110" s="23" t="s">
        <v>84</v>
      </c>
      <c r="AY110" s="23" t="s">
        <v>166</v>
      </c>
      <c r="BE110" s="192">
        <f>IF(N110="základní",J110,0)</f>
        <v>0</v>
      </c>
      <c r="BF110" s="192">
        <f>IF(N110="snížená",J110,0)</f>
        <v>0</v>
      </c>
      <c r="BG110" s="192">
        <f>IF(N110="zákl. přenesená",J110,0)</f>
        <v>0</v>
      </c>
      <c r="BH110" s="192">
        <f>IF(N110="sníž. přenesená",J110,0)</f>
        <v>0</v>
      </c>
      <c r="BI110" s="192">
        <f>IF(N110="nulová",J110,0)</f>
        <v>0</v>
      </c>
      <c r="BJ110" s="23" t="s">
        <v>82</v>
      </c>
      <c r="BK110" s="192">
        <f>ROUND(I110*H110,2)</f>
        <v>0</v>
      </c>
      <c r="BL110" s="23" t="s">
        <v>401</v>
      </c>
      <c r="BM110" s="23" t="s">
        <v>1075</v>
      </c>
    </row>
    <row r="111" spans="2:65" s="1" customFormat="1" ht="24">
      <c r="B111" s="40"/>
      <c r="D111" s="193" t="s">
        <v>174</v>
      </c>
      <c r="F111" s="194" t="s">
        <v>1076</v>
      </c>
      <c r="I111" s="195"/>
      <c r="L111" s="40"/>
      <c r="M111" s="196"/>
      <c r="N111" s="41"/>
      <c r="O111" s="41"/>
      <c r="P111" s="41"/>
      <c r="Q111" s="41"/>
      <c r="R111" s="41"/>
      <c r="S111" s="41"/>
      <c r="T111" s="69"/>
      <c r="AT111" s="23" t="s">
        <v>174</v>
      </c>
      <c r="AU111" s="23" t="s">
        <v>84</v>
      </c>
    </row>
    <row r="112" spans="2:65" s="1" customFormat="1" ht="22.5" customHeight="1">
      <c r="B112" s="180"/>
      <c r="C112" s="213" t="s">
        <v>219</v>
      </c>
      <c r="D112" s="213" t="s">
        <v>355</v>
      </c>
      <c r="E112" s="214" t="s">
        <v>1077</v>
      </c>
      <c r="F112" s="215" t="s">
        <v>1078</v>
      </c>
      <c r="G112" s="216" t="s">
        <v>400</v>
      </c>
      <c r="H112" s="217">
        <v>1</v>
      </c>
      <c r="I112" s="218"/>
      <c r="J112" s="219">
        <f>ROUND(I112*H112,2)</f>
        <v>0</v>
      </c>
      <c r="K112" s="215" t="s">
        <v>246</v>
      </c>
      <c r="L112" s="220"/>
      <c r="M112" s="221" t="s">
        <v>5</v>
      </c>
      <c r="N112" s="222" t="s">
        <v>46</v>
      </c>
      <c r="O112" s="41"/>
      <c r="P112" s="190">
        <f>O112*H112</f>
        <v>0</v>
      </c>
      <c r="Q112" s="190">
        <v>0.74</v>
      </c>
      <c r="R112" s="190">
        <f>Q112*H112</f>
        <v>0.74</v>
      </c>
      <c r="S112" s="190">
        <v>0</v>
      </c>
      <c r="T112" s="191">
        <f>S112*H112</f>
        <v>0</v>
      </c>
      <c r="AR112" s="23" t="s">
        <v>422</v>
      </c>
      <c r="AT112" s="23" t="s">
        <v>355</v>
      </c>
      <c r="AU112" s="23" t="s">
        <v>84</v>
      </c>
      <c r="AY112" s="23" t="s">
        <v>166</v>
      </c>
      <c r="BE112" s="192">
        <f>IF(N112="základní",J112,0)</f>
        <v>0</v>
      </c>
      <c r="BF112" s="192">
        <f>IF(N112="snížená",J112,0)</f>
        <v>0</v>
      </c>
      <c r="BG112" s="192">
        <f>IF(N112="zákl. přenesená",J112,0)</f>
        <v>0</v>
      </c>
      <c r="BH112" s="192">
        <f>IF(N112="sníž. přenesená",J112,0)</f>
        <v>0</v>
      </c>
      <c r="BI112" s="192">
        <f>IF(N112="nulová",J112,0)</f>
        <v>0</v>
      </c>
      <c r="BJ112" s="23" t="s">
        <v>82</v>
      </c>
      <c r="BK112" s="192">
        <f>ROUND(I112*H112,2)</f>
        <v>0</v>
      </c>
      <c r="BL112" s="23" t="s">
        <v>422</v>
      </c>
      <c r="BM112" s="23" t="s">
        <v>1079</v>
      </c>
    </row>
    <row r="113" spans="2:65" s="1" customFormat="1">
      <c r="B113" s="40"/>
      <c r="D113" s="193" t="s">
        <v>174</v>
      </c>
      <c r="F113" s="194" t="s">
        <v>1080</v>
      </c>
      <c r="I113" s="195"/>
      <c r="L113" s="40"/>
      <c r="M113" s="196"/>
      <c r="N113" s="41"/>
      <c r="O113" s="41"/>
      <c r="P113" s="41"/>
      <c r="Q113" s="41"/>
      <c r="R113" s="41"/>
      <c r="S113" s="41"/>
      <c r="T113" s="69"/>
      <c r="AT113" s="23" t="s">
        <v>174</v>
      </c>
      <c r="AU113" s="23" t="s">
        <v>84</v>
      </c>
    </row>
    <row r="114" spans="2:65" s="1" customFormat="1" ht="22.5" customHeight="1">
      <c r="B114" s="180"/>
      <c r="C114" s="213" t="s">
        <v>224</v>
      </c>
      <c r="D114" s="213" t="s">
        <v>355</v>
      </c>
      <c r="E114" s="214" t="s">
        <v>1081</v>
      </c>
      <c r="F114" s="215" t="s">
        <v>1082</v>
      </c>
      <c r="G114" s="216" t="s">
        <v>400</v>
      </c>
      <c r="H114" s="217">
        <v>1</v>
      </c>
      <c r="I114" s="218"/>
      <c r="J114" s="219">
        <f>ROUND(I114*H114,2)</f>
        <v>0</v>
      </c>
      <c r="K114" s="215" t="s">
        <v>246</v>
      </c>
      <c r="L114" s="220"/>
      <c r="M114" s="221" t="s">
        <v>5</v>
      </c>
      <c r="N114" s="222" t="s">
        <v>46</v>
      </c>
      <c r="O114" s="41"/>
      <c r="P114" s="190">
        <f>O114*H114</f>
        <v>0</v>
      </c>
      <c r="Q114" s="190">
        <v>0.22800000000000001</v>
      </c>
      <c r="R114" s="190">
        <f>Q114*H114</f>
        <v>0.22800000000000001</v>
      </c>
      <c r="S114" s="190">
        <v>0</v>
      </c>
      <c r="T114" s="191">
        <f>S114*H114</f>
        <v>0</v>
      </c>
      <c r="AR114" s="23" t="s">
        <v>422</v>
      </c>
      <c r="AT114" s="23" t="s">
        <v>355</v>
      </c>
      <c r="AU114" s="23" t="s">
        <v>84</v>
      </c>
      <c r="AY114" s="23" t="s">
        <v>166</v>
      </c>
      <c r="BE114" s="192">
        <f>IF(N114="základní",J114,0)</f>
        <v>0</v>
      </c>
      <c r="BF114" s="192">
        <f>IF(N114="snížená",J114,0)</f>
        <v>0</v>
      </c>
      <c r="BG114" s="192">
        <f>IF(N114="zákl. přenesená",J114,0)</f>
        <v>0</v>
      </c>
      <c r="BH114" s="192">
        <f>IF(N114="sníž. přenesená",J114,0)</f>
        <v>0</v>
      </c>
      <c r="BI114" s="192">
        <f>IF(N114="nulová",J114,0)</f>
        <v>0</v>
      </c>
      <c r="BJ114" s="23" t="s">
        <v>82</v>
      </c>
      <c r="BK114" s="192">
        <f>ROUND(I114*H114,2)</f>
        <v>0</v>
      </c>
      <c r="BL114" s="23" t="s">
        <v>422</v>
      </c>
      <c r="BM114" s="23" t="s">
        <v>1083</v>
      </c>
    </row>
    <row r="115" spans="2:65" s="1" customFormat="1">
      <c r="B115" s="40"/>
      <c r="D115" s="193" t="s">
        <v>174</v>
      </c>
      <c r="F115" s="194" t="s">
        <v>1084</v>
      </c>
      <c r="I115" s="195"/>
      <c r="L115" s="40"/>
      <c r="M115" s="196"/>
      <c r="N115" s="41"/>
      <c r="O115" s="41"/>
      <c r="P115" s="41"/>
      <c r="Q115" s="41"/>
      <c r="R115" s="41"/>
      <c r="S115" s="41"/>
      <c r="T115" s="69"/>
      <c r="AT115" s="23" t="s">
        <v>174</v>
      </c>
      <c r="AU115" s="23" t="s">
        <v>84</v>
      </c>
    </row>
    <row r="116" spans="2:65" s="1" customFormat="1" ht="22.5" customHeight="1">
      <c r="B116" s="180"/>
      <c r="C116" s="181" t="s">
        <v>303</v>
      </c>
      <c r="D116" s="181" t="s">
        <v>169</v>
      </c>
      <c r="E116" s="182" t="s">
        <v>1085</v>
      </c>
      <c r="F116" s="183" t="s">
        <v>1086</v>
      </c>
      <c r="G116" s="184" t="s">
        <v>245</v>
      </c>
      <c r="H116" s="185">
        <v>160</v>
      </c>
      <c r="I116" s="186"/>
      <c r="J116" s="187">
        <f>ROUND(I116*H116,2)</f>
        <v>0</v>
      </c>
      <c r="K116" s="183" t="s">
        <v>246</v>
      </c>
      <c r="L116" s="40"/>
      <c r="M116" s="188" t="s">
        <v>5</v>
      </c>
      <c r="N116" s="189" t="s">
        <v>46</v>
      </c>
      <c r="O116" s="41"/>
      <c r="P116" s="190">
        <f>O116*H116</f>
        <v>0</v>
      </c>
      <c r="Q116" s="190">
        <v>0</v>
      </c>
      <c r="R116" s="190">
        <f>Q116*H116</f>
        <v>0</v>
      </c>
      <c r="S116" s="190">
        <v>0</v>
      </c>
      <c r="T116" s="191">
        <f>S116*H116</f>
        <v>0</v>
      </c>
      <c r="AR116" s="23" t="s">
        <v>321</v>
      </c>
      <c r="AT116" s="23" t="s">
        <v>169</v>
      </c>
      <c r="AU116" s="23" t="s">
        <v>84</v>
      </c>
      <c r="AY116" s="23" t="s">
        <v>166</v>
      </c>
      <c r="BE116" s="192">
        <f>IF(N116="základní",J116,0)</f>
        <v>0</v>
      </c>
      <c r="BF116" s="192">
        <f>IF(N116="snížená",J116,0)</f>
        <v>0</v>
      </c>
      <c r="BG116" s="192">
        <f>IF(N116="zákl. přenesená",J116,0)</f>
        <v>0</v>
      </c>
      <c r="BH116" s="192">
        <f>IF(N116="sníž. přenesená",J116,0)</f>
        <v>0</v>
      </c>
      <c r="BI116" s="192">
        <f>IF(N116="nulová",J116,0)</f>
        <v>0</v>
      </c>
      <c r="BJ116" s="23" t="s">
        <v>82</v>
      </c>
      <c r="BK116" s="192">
        <f>ROUND(I116*H116,2)</f>
        <v>0</v>
      </c>
      <c r="BL116" s="23" t="s">
        <v>321</v>
      </c>
      <c r="BM116" s="23" t="s">
        <v>1087</v>
      </c>
    </row>
    <row r="117" spans="2:65" s="1" customFormat="1" ht="24">
      <c r="B117" s="40"/>
      <c r="D117" s="193" t="s">
        <v>174</v>
      </c>
      <c r="F117" s="194" t="s">
        <v>1088</v>
      </c>
      <c r="I117" s="195"/>
      <c r="L117" s="40"/>
      <c r="M117" s="196"/>
      <c r="N117" s="41"/>
      <c r="O117" s="41"/>
      <c r="P117" s="41"/>
      <c r="Q117" s="41"/>
      <c r="R117" s="41"/>
      <c r="S117" s="41"/>
      <c r="T117" s="69"/>
      <c r="AT117" s="23" t="s">
        <v>174</v>
      </c>
      <c r="AU117" s="23" t="s">
        <v>84</v>
      </c>
    </row>
    <row r="118" spans="2:65" s="1" customFormat="1" ht="22.5" customHeight="1">
      <c r="B118" s="180"/>
      <c r="C118" s="213" t="s">
        <v>309</v>
      </c>
      <c r="D118" s="213" t="s">
        <v>355</v>
      </c>
      <c r="E118" s="214" t="s">
        <v>1089</v>
      </c>
      <c r="F118" s="215" t="s">
        <v>1090</v>
      </c>
      <c r="G118" s="216" t="s">
        <v>245</v>
      </c>
      <c r="H118" s="217">
        <v>160</v>
      </c>
      <c r="I118" s="218"/>
      <c r="J118" s="219">
        <f>ROUND(I118*H118,2)</f>
        <v>0</v>
      </c>
      <c r="K118" s="215" t="s">
        <v>246</v>
      </c>
      <c r="L118" s="220"/>
      <c r="M118" s="221" t="s">
        <v>5</v>
      </c>
      <c r="N118" s="222" t="s">
        <v>46</v>
      </c>
      <c r="O118" s="41"/>
      <c r="P118" s="190">
        <f>O118*H118</f>
        <v>0</v>
      </c>
      <c r="Q118" s="190">
        <v>5.6099999999999998E-4</v>
      </c>
      <c r="R118" s="190">
        <f>Q118*H118</f>
        <v>8.9759999999999993E-2</v>
      </c>
      <c r="S118" s="190">
        <v>0</v>
      </c>
      <c r="T118" s="191">
        <f>S118*H118</f>
        <v>0</v>
      </c>
      <c r="AR118" s="23" t="s">
        <v>414</v>
      </c>
      <c r="AT118" s="23" t="s">
        <v>355</v>
      </c>
      <c r="AU118" s="23" t="s">
        <v>84</v>
      </c>
      <c r="AY118" s="23" t="s">
        <v>166</v>
      </c>
      <c r="BE118" s="192">
        <f>IF(N118="základní",J118,0)</f>
        <v>0</v>
      </c>
      <c r="BF118" s="192">
        <f>IF(N118="snížená",J118,0)</f>
        <v>0</v>
      </c>
      <c r="BG118" s="192">
        <f>IF(N118="zákl. přenesená",J118,0)</f>
        <v>0</v>
      </c>
      <c r="BH118" s="192">
        <f>IF(N118="sníž. přenesená",J118,0)</f>
        <v>0</v>
      </c>
      <c r="BI118" s="192">
        <f>IF(N118="nulová",J118,0)</f>
        <v>0</v>
      </c>
      <c r="BJ118" s="23" t="s">
        <v>82</v>
      </c>
      <c r="BK118" s="192">
        <f>ROUND(I118*H118,2)</f>
        <v>0</v>
      </c>
      <c r="BL118" s="23" t="s">
        <v>321</v>
      </c>
      <c r="BM118" s="23" t="s">
        <v>1091</v>
      </c>
    </row>
    <row r="119" spans="2:65" s="1" customFormat="1">
      <c r="B119" s="40"/>
      <c r="D119" s="193" t="s">
        <v>174</v>
      </c>
      <c r="F119" s="194" t="s">
        <v>1092</v>
      </c>
      <c r="I119" s="195"/>
      <c r="L119" s="40"/>
      <c r="M119" s="196"/>
      <c r="N119" s="41"/>
      <c r="O119" s="41"/>
      <c r="P119" s="41"/>
      <c r="Q119" s="41"/>
      <c r="R119" s="41"/>
      <c r="S119" s="41"/>
      <c r="T119" s="69"/>
      <c r="AT119" s="23" t="s">
        <v>174</v>
      </c>
      <c r="AU119" s="23" t="s">
        <v>84</v>
      </c>
    </row>
    <row r="120" spans="2:65" s="1" customFormat="1" ht="22.5" customHeight="1">
      <c r="B120" s="180"/>
      <c r="C120" s="181" t="s">
        <v>11</v>
      </c>
      <c r="D120" s="181" t="s">
        <v>169</v>
      </c>
      <c r="E120" s="182" t="s">
        <v>1093</v>
      </c>
      <c r="F120" s="183" t="s">
        <v>1094</v>
      </c>
      <c r="G120" s="184" t="s">
        <v>400</v>
      </c>
      <c r="H120" s="185">
        <v>2</v>
      </c>
      <c r="I120" s="186"/>
      <c r="J120" s="187">
        <f>ROUND(I120*H120,2)</f>
        <v>0</v>
      </c>
      <c r="K120" s="183" t="s">
        <v>246</v>
      </c>
      <c r="L120" s="40"/>
      <c r="M120" s="188" t="s">
        <v>5</v>
      </c>
      <c r="N120" s="189" t="s">
        <v>46</v>
      </c>
      <c r="O120" s="41"/>
      <c r="P120" s="190">
        <f>O120*H120</f>
        <v>0</v>
      </c>
      <c r="Q120" s="190">
        <v>0</v>
      </c>
      <c r="R120" s="190">
        <f>Q120*H120</f>
        <v>0</v>
      </c>
      <c r="S120" s="190">
        <v>0</v>
      </c>
      <c r="T120" s="191">
        <f>S120*H120</f>
        <v>0</v>
      </c>
      <c r="AR120" s="23" t="s">
        <v>321</v>
      </c>
      <c r="AT120" s="23" t="s">
        <v>169</v>
      </c>
      <c r="AU120" s="23" t="s">
        <v>84</v>
      </c>
      <c r="AY120" s="23" t="s">
        <v>166</v>
      </c>
      <c r="BE120" s="192">
        <f>IF(N120="základní",J120,0)</f>
        <v>0</v>
      </c>
      <c r="BF120" s="192">
        <f>IF(N120="snížená",J120,0)</f>
        <v>0</v>
      </c>
      <c r="BG120" s="192">
        <f>IF(N120="zákl. přenesená",J120,0)</f>
        <v>0</v>
      </c>
      <c r="BH120" s="192">
        <f>IF(N120="sníž. přenesená",J120,0)</f>
        <v>0</v>
      </c>
      <c r="BI120" s="192">
        <f>IF(N120="nulová",J120,0)</f>
        <v>0</v>
      </c>
      <c r="BJ120" s="23" t="s">
        <v>82</v>
      </c>
      <c r="BK120" s="192">
        <f>ROUND(I120*H120,2)</f>
        <v>0</v>
      </c>
      <c r="BL120" s="23" t="s">
        <v>321</v>
      </c>
      <c r="BM120" s="23" t="s">
        <v>1095</v>
      </c>
    </row>
    <row r="121" spans="2:65" s="1" customFormat="1">
      <c r="B121" s="40"/>
      <c r="D121" s="193" t="s">
        <v>174</v>
      </c>
      <c r="F121" s="194" t="s">
        <v>1096</v>
      </c>
      <c r="I121" s="195"/>
      <c r="L121" s="40"/>
      <c r="M121" s="196"/>
      <c r="N121" s="41"/>
      <c r="O121" s="41"/>
      <c r="P121" s="41"/>
      <c r="Q121" s="41"/>
      <c r="R121" s="41"/>
      <c r="S121" s="41"/>
      <c r="T121" s="69"/>
      <c r="AT121" s="23" t="s">
        <v>174</v>
      </c>
      <c r="AU121" s="23" t="s">
        <v>84</v>
      </c>
    </row>
    <row r="122" spans="2:65" s="1" customFormat="1" ht="22.5" customHeight="1">
      <c r="B122" s="180"/>
      <c r="C122" s="213" t="s">
        <v>321</v>
      </c>
      <c r="D122" s="213" t="s">
        <v>355</v>
      </c>
      <c r="E122" s="214" t="s">
        <v>1097</v>
      </c>
      <c r="F122" s="215" t="s">
        <v>1098</v>
      </c>
      <c r="G122" s="216" t="s">
        <v>400</v>
      </c>
      <c r="H122" s="217">
        <v>2</v>
      </c>
      <c r="I122" s="218"/>
      <c r="J122" s="219">
        <f>ROUND(I122*H122,2)</f>
        <v>0</v>
      </c>
      <c r="K122" s="215" t="s">
        <v>246</v>
      </c>
      <c r="L122" s="220"/>
      <c r="M122" s="221" t="s">
        <v>5</v>
      </c>
      <c r="N122" s="222" t="s">
        <v>46</v>
      </c>
      <c r="O122" s="41"/>
      <c r="P122" s="190">
        <f>O122*H122</f>
        <v>0</v>
      </c>
      <c r="Q122" s="190">
        <v>1.6000000000000001E-4</v>
      </c>
      <c r="R122" s="190">
        <f>Q122*H122</f>
        <v>3.2000000000000003E-4</v>
      </c>
      <c r="S122" s="190">
        <v>0</v>
      </c>
      <c r="T122" s="191">
        <f>S122*H122</f>
        <v>0</v>
      </c>
      <c r="AR122" s="23" t="s">
        <v>414</v>
      </c>
      <c r="AT122" s="23" t="s">
        <v>355</v>
      </c>
      <c r="AU122" s="23" t="s">
        <v>84</v>
      </c>
      <c r="AY122" s="23" t="s">
        <v>166</v>
      </c>
      <c r="BE122" s="192">
        <f>IF(N122="základní",J122,0)</f>
        <v>0</v>
      </c>
      <c r="BF122" s="192">
        <f>IF(N122="snížená",J122,0)</f>
        <v>0</v>
      </c>
      <c r="BG122" s="192">
        <f>IF(N122="zákl. přenesená",J122,0)</f>
        <v>0</v>
      </c>
      <c r="BH122" s="192">
        <f>IF(N122="sníž. přenesená",J122,0)</f>
        <v>0</v>
      </c>
      <c r="BI122" s="192">
        <f>IF(N122="nulová",J122,0)</f>
        <v>0</v>
      </c>
      <c r="BJ122" s="23" t="s">
        <v>82</v>
      </c>
      <c r="BK122" s="192">
        <f>ROUND(I122*H122,2)</f>
        <v>0</v>
      </c>
      <c r="BL122" s="23" t="s">
        <v>321</v>
      </c>
      <c r="BM122" s="23" t="s">
        <v>1099</v>
      </c>
    </row>
    <row r="123" spans="2:65" s="1" customFormat="1" ht="24">
      <c r="B123" s="40"/>
      <c r="D123" s="193" t="s">
        <v>174</v>
      </c>
      <c r="F123" s="194" t="s">
        <v>1100</v>
      </c>
      <c r="I123" s="195"/>
      <c r="L123" s="40"/>
      <c r="M123" s="196"/>
      <c r="N123" s="41"/>
      <c r="O123" s="41"/>
      <c r="P123" s="41"/>
      <c r="Q123" s="41"/>
      <c r="R123" s="41"/>
      <c r="S123" s="41"/>
      <c r="T123" s="69"/>
      <c r="AT123" s="23" t="s">
        <v>174</v>
      </c>
      <c r="AU123" s="23" t="s">
        <v>84</v>
      </c>
    </row>
    <row r="124" spans="2:65" s="1" customFormat="1" ht="22.5" customHeight="1">
      <c r="B124" s="180"/>
      <c r="C124" s="181" t="s">
        <v>327</v>
      </c>
      <c r="D124" s="181" t="s">
        <v>169</v>
      </c>
      <c r="E124" s="182" t="s">
        <v>1101</v>
      </c>
      <c r="F124" s="183" t="s">
        <v>1102</v>
      </c>
      <c r="G124" s="184" t="s">
        <v>172</v>
      </c>
      <c r="H124" s="185">
        <v>1</v>
      </c>
      <c r="I124" s="186"/>
      <c r="J124" s="187">
        <f>ROUND(I124*H124,2)</f>
        <v>0</v>
      </c>
      <c r="K124" s="183" t="s">
        <v>5</v>
      </c>
      <c r="L124" s="40"/>
      <c r="M124" s="188" t="s">
        <v>5</v>
      </c>
      <c r="N124" s="189" t="s">
        <v>46</v>
      </c>
      <c r="O124" s="41"/>
      <c r="P124" s="190">
        <f>O124*H124</f>
        <v>0</v>
      </c>
      <c r="Q124" s="190">
        <v>0</v>
      </c>
      <c r="R124" s="190">
        <f>Q124*H124</f>
        <v>0</v>
      </c>
      <c r="S124" s="190">
        <v>0</v>
      </c>
      <c r="T124" s="191">
        <f>S124*H124</f>
        <v>0</v>
      </c>
      <c r="AR124" s="23" t="s">
        <v>321</v>
      </c>
      <c r="AT124" s="23" t="s">
        <v>169</v>
      </c>
      <c r="AU124" s="23" t="s">
        <v>84</v>
      </c>
      <c r="AY124" s="23" t="s">
        <v>166</v>
      </c>
      <c r="BE124" s="192">
        <f>IF(N124="základní",J124,0)</f>
        <v>0</v>
      </c>
      <c r="BF124" s="192">
        <f>IF(N124="snížená",J124,0)</f>
        <v>0</v>
      </c>
      <c r="BG124" s="192">
        <f>IF(N124="zákl. přenesená",J124,0)</f>
        <v>0</v>
      </c>
      <c r="BH124" s="192">
        <f>IF(N124="sníž. přenesená",J124,0)</f>
        <v>0</v>
      </c>
      <c r="BI124" s="192">
        <f>IF(N124="nulová",J124,0)</f>
        <v>0</v>
      </c>
      <c r="BJ124" s="23" t="s">
        <v>82</v>
      </c>
      <c r="BK124" s="192">
        <f>ROUND(I124*H124,2)</f>
        <v>0</v>
      </c>
      <c r="BL124" s="23" t="s">
        <v>321</v>
      </c>
      <c r="BM124" s="23" t="s">
        <v>1103</v>
      </c>
    </row>
    <row r="125" spans="2:65" s="1" customFormat="1">
      <c r="B125" s="40"/>
      <c r="D125" s="193" t="s">
        <v>174</v>
      </c>
      <c r="F125" s="194" t="s">
        <v>1102</v>
      </c>
      <c r="I125" s="195"/>
      <c r="L125" s="40"/>
      <c r="M125" s="196"/>
      <c r="N125" s="41"/>
      <c r="O125" s="41"/>
      <c r="P125" s="41"/>
      <c r="Q125" s="41"/>
      <c r="R125" s="41"/>
      <c r="S125" s="41"/>
      <c r="T125" s="69"/>
      <c r="AT125" s="23" t="s">
        <v>174</v>
      </c>
      <c r="AU125" s="23" t="s">
        <v>84</v>
      </c>
    </row>
    <row r="126" spans="2:65" s="1" customFormat="1" ht="22.5" customHeight="1">
      <c r="B126" s="180"/>
      <c r="C126" s="181" t="s">
        <v>332</v>
      </c>
      <c r="D126" s="181" t="s">
        <v>169</v>
      </c>
      <c r="E126" s="182" t="s">
        <v>1104</v>
      </c>
      <c r="F126" s="183" t="s">
        <v>1105</v>
      </c>
      <c r="G126" s="184" t="s">
        <v>400</v>
      </c>
      <c r="H126" s="185">
        <v>1</v>
      </c>
      <c r="I126" s="186"/>
      <c r="J126" s="187">
        <f>ROUND(I126*H126,2)</f>
        <v>0</v>
      </c>
      <c r="K126" s="183" t="s">
        <v>246</v>
      </c>
      <c r="L126" s="40"/>
      <c r="M126" s="188" t="s">
        <v>5</v>
      </c>
      <c r="N126" s="189" t="s">
        <v>46</v>
      </c>
      <c r="O126" s="41"/>
      <c r="P126" s="190">
        <f>O126*H126</f>
        <v>0</v>
      </c>
      <c r="Q126" s="190">
        <v>0</v>
      </c>
      <c r="R126" s="190">
        <f>Q126*H126</f>
        <v>0</v>
      </c>
      <c r="S126" s="190">
        <v>0</v>
      </c>
      <c r="T126" s="191">
        <f>S126*H126</f>
        <v>0</v>
      </c>
      <c r="AR126" s="23" t="s">
        <v>321</v>
      </c>
      <c r="AT126" s="23" t="s">
        <v>169</v>
      </c>
      <c r="AU126" s="23" t="s">
        <v>84</v>
      </c>
      <c r="AY126" s="23" t="s">
        <v>166</v>
      </c>
      <c r="BE126" s="192">
        <f>IF(N126="základní",J126,0)</f>
        <v>0</v>
      </c>
      <c r="BF126" s="192">
        <f>IF(N126="snížená",J126,0)</f>
        <v>0</v>
      </c>
      <c r="BG126" s="192">
        <f>IF(N126="zákl. přenesená",J126,0)</f>
        <v>0</v>
      </c>
      <c r="BH126" s="192">
        <f>IF(N126="sníž. přenesená",J126,0)</f>
        <v>0</v>
      </c>
      <c r="BI126" s="192">
        <f>IF(N126="nulová",J126,0)</f>
        <v>0</v>
      </c>
      <c r="BJ126" s="23" t="s">
        <v>82</v>
      </c>
      <c r="BK126" s="192">
        <f>ROUND(I126*H126,2)</f>
        <v>0</v>
      </c>
      <c r="BL126" s="23" t="s">
        <v>321</v>
      </c>
      <c r="BM126" s="23" t="s">
        <v>1106</v>
      </c>
    </row>
    <row r="127" spans="2:65" s="1" customFormat="1" ht="24">
      <c r="B127" s="40"/>
      <c r="D127" s="197" t="s">
        <v>174</v>
      </c>
      <c r="F127" s="198" t="s">
        <v>1107</v>
      </c>
      <c r="I127" s="195"/>
      <c r="L127" s="40"/>
      <c r="M127" s="196"/>
      <c r="N127" s="41"/>
      <c r="O127" s="41"/>
      <c r="P127" s="41"/>
      <c r="Q127" s="41"/>
      <c r="R127" s="41"/>
      <c r="S127" s="41"/>
      <c r="T127" s="69"/>
      <c r="AT127" s="23" t="s">
        <v>174</v>
      </c>
      <c r="AU127" s="23" t="s">
        <v>84</v>
      </c>
    </row>
    <row r="128" spans="2:65" s="11" customFormat="1" ht="37.35" customHeight="1">
      <c r="B128" s="166"/>
      <c r="D128" s="167" t="s">
        <v>74</v>
      </c>
      <c r="E128" s="168" t="s">
        <v>355</v>
      </c>
      <c r="F128" s="168" t="s">
        <v>394</v>
      </c>
      <c r="I128" s="169"/>
      <c r="J128" s="170">
        <f>BK128</f>
        <v>0</v>
      </c>
      <c r="L128" s="166"/>
      <c r="M128" s="171"/>
      <c r="N128" s="172"/>
      <c r="O128" s="172"/>
      <c r="P128" s="173">
        <f>P129+P134</f>
        <v>0</v>
      </c>
      <c r="Q128" s="172"/>
      <c r="R128" s="173">
        <f>R129+R134</f>
        <v>10.153548250000002</v>
      </c>
      <c r="S128" s="172"/>
      <c r="T128" s="174">
        <f>T129+T134</f>
        <v>0</v>
      </c>
      <c r="AR128" s="167" t="s">
        <v>180</v>
      </c>
      <c r="AT128" s="175" t="s">
        <v>74</v>
      </c>
      <c r="AU128" s="175" t="s">
        <v>75</v>
      </c>
      <c r="AY128" s="167" t="s">
        <v>166</v>
      </c>
      <c r="BK128" s="176">
        <f>BK129+BK134</f>
        <v>0</v>
      </c>
    </row>
    <row r="129" spans="2:65" s="11" customFormat="1" ht="19.95" customHeight="1">
      <c r="B129" s="166"/>
      <c r="D129" s="177" t="s">
        <v>74</v>
      </c>
      <c r="E129" s="178" t="s">
        <v>1108</v>
      </c>
      <c r="F129" s="178" t="s">
        <v>1109</v>
      </c>
      <c r="I129" s="169"/>
      <c r="J129" s="179">
        <f>BK129</f>
        <v>0</v>
      </c>
      <c r="L129" s="166"/>
      <c r="M129" s="171"/>
      <c r="N129" s="172"/>
      <c r="O129" s="172"/>
      <c r="P129" s="173">
        <f>SUM(P130:P133)</f>
        <v>0</v>
      </c>
      <c r="Q129" s="172"/>
      <c r="R129" s="173">
        <f>SUM(R130:R133)</f>
        <v>0</v>
      </c>
      <c r="S129" s="172"/>
      <c r="T129" s="174">
        <f>SUM(T130:T133)</f>
        <v>0</v>
      </c>
      <c r="AR129" s="167" t="s">
        <v>180</v>
      </c>
      <c r="AT129" s="175" t="s">
        <v>74</v>
      </c>
      <c r="AU129" s="175" t="s">
        <v>82</v>
      </c>
      <c r="AY129" s="167" t="s">
        <v>166</v>
      </c>
      <c r="BK129" s="176">
        <f>SUM(BK130:BK133)</f>
        <v>0</v>
      </c>
    </row>
    <row r="130" spans="2:65" s="1" customFormat="1" ht="22.5" customHeight="1">
      <c r="B130" s="180"/>
      <c r="C130" s="181" t="s">
        <v>336</v>
      </c>
      <c r="D130" s="181" t="s">
        <v>169</v>
      </c>
      <c r="E130" s="182" t="s">
        <v>1110</v>
      </c>
      <c r="F130" s="183" t="s">
        <v>1111</v>
      </c>
      <c r="G130" s="184" t="s">
        <v>1112</v>
      </c>
      <c r="H130" s="185">
        <v>12</v>
      </c>
      <c r="I130" s="186"/>
      <c r="J130" s="187">
        <f>ROUND(I130*H130,2)</f>
        <v>0</v>
      </c>
      <c r="K130" s="183" t="s">
        <v>5</v>
      </c>
      <c r="L130" s="40"/>
      <c r="M130" s="188" t="s">
        <v>5</v>
      </c>
      <c r="N130" s="189" t="s">
        <v>46</v>
      </c>
      <c r="O130" s="41"/>
      <c r="P130" s="190">
        <f>O130*H130</f>
        <v>0</v>
      </c>
      <c r="Q130" s="190">
        <v>0</v>
      </c>
      <c r="R130" s="190">
        <f>Q130*H130</f>
        <v>0</v>
      </c>
      <c r="S130" s="190">
        <v>0</v>
      </c>
      <c r="T130" s="191">
        <f>S130*H130</f>
        <v>0</v>
      </c>
      <c r="AR130" s="23" t="s">
        <v>321</v>
      </c>
      <c r="AT130" s="23" t="s">
        <v>169</v>
      </c>
      <c r="AU130" s="23" t="s">
        <v>84</v>
      </c>
      <c r="AY130" s="23" t="s">
        <v>166</v>
      </c>
      <c r="BE130" s="192">
        <f>IF(N130="základní",J130,0)</f>
        <v>0</v>
      </c>
      <c r="BF130" s="192">
        <f>IF(N130="snížená",J130,0)</f>
        <v>0</v>
      </c>
      <c r="BG130" s="192">
        <f>IF(N130="zákl. přenesená",J130,0)</f>
        <v>0</v>
      </c>
      <c r="BH130" s="192">
        <f>IF(N130="sníž. přenesená",J130,0)</f>
        <v>0</v>
      </c>
      <c r="BI130" s="192">
        <f>IF(N130="nulová",J130,0)</f>
        <v>0</v>
      </c>
      <c r="BJ130" s="23" t="s">
        <v>82</v>
      </c>
      <c r="BK130" s="192">
        <f>ROUND(I130*H130,2)</f>
        <v>0</v>
      </c>
      <c r="BL130" s="23" t="s">
        <v>321</v>
      </c>
      <c r="BM130" s="23" t="s">
        <v>1113</v>
      </c>
    </row>
    <row r="131" spans="2:65" s="1" customFormat="1">
      <c r="B131" s="40"/>
      <c r="D131" s="193" t="s">
        <v>174</v>
      </c>
      <c r="F131" s="194" t="s">
        <v>1111</v>
      </c>
      <c r="I131" s="195"/>
      <c r="L131" s="40"/>
      <c r="M131" s="196"/>
      <c r="N131" s="41"/>
      <c r="O131" s="41"/>
      <c r="P131" s="41"/>
      <c r="Q131" s="41"/>
      <c r="R131" s="41"/>
      <c r="S131" s="41"/>
      <c r="T131" s="69"/>
      <c r="AT131" s="23" t="s">
        <v>174</v>
      </c>
      <c r="AU131" s="23" t="s">
        <v>84</v>
      </c>
    </row>
    <row r="132" spans="2:65" s="1" customFormat="1" ht="22.5" customHeight="1">
      <c r="B132" s="180"/>
      <c r="C132" s="181" t="s">
        <v>343</v>
      </c>
      <c r="D132" s="181" t="s">
        <v>169</v>
      </c>
      <c r="E132" s="182" t="s">
        <v>1114</v>
      </c>
      <c r="F132" s="183" t="s">
        <v>1115</v>
      </c>
      <c r="G132" s="184" t="s">
        <v>1112</v>
      </c>
      <c r="H132" s="185">
        <v>16</v>
      </c>
      <c r="I132" s="186"/>
      <c r="J132" s="187">
        <f>ROUND(I132*H132,2)</f>
        <v>0</v>
      </c>
      <c r="K132" s="183" t="s">
        <v>5</v>
      </c>
      <c r="L132" s="40"/>
      <c r="M132" s="188" t="s">
        <v>5</v>
      </c>
      <c r="N132" s="189" t="s">
        <v>46</v>
      </c>
      <c r="O132" s="41"/>
      <c r="P132" s="190">
        <f>O132*H132</f>
        <v>0</v>
      </c>
      <c r="Q132" s="190">
        <v>0</v>
      </c>
      <c r="R132" s="190">
        <f>Q132*H132</f>
        <v>0</v>
      </c>
      <c r="S132" s="190">
        <v>0</v>
      </c>
      <c r="T132" s="191">
        <f>S132*H132</f>
        <v>0</v>
      </c>
      <c r="AR132" s="23" t="s">
        <v>401</v>
      </c>
      <c r="AT132" s="23" t="s">
        <v>169</v>
      </c>
      <c r="AU132" s="23" t="s">
        <v>84</v>
      </c>
      <c r="AY132" s="23" t="s">
        <v>166</v>
      </c>
      <c r="BE132" s="192">
        <f>IF(N132="základní",J132,0)</f>
        <v>0</v>
      </c>
      <c r="BF132" s="192">
        <f>IF(N132="snížená",J132,0)</f>
        <v>0</v>
      </c>
      <c r="BG132" s="192">
        <f>IF(N132="zákl. přenesená",J132,0)</f>
        <v>0</v>
      </c>
      <c r="BH132" s="192">
        <f>IF(N132="sníž. přenesená",J132,0)</f>
        <v>0</v>
      </c>
      <c r="BI132" s="192">
        <f>IF(N132="nulová",J132,0)</f>
        <v>0</v>
      </c>
      <c r="BJ132" s="23" t="s">
        <v>82</v>
      </c>
      <c r="BK132" s="192">
        <f>ROUND(I132*H132,2)</f>
        <v>0</v>
      </c>
      <c r="BL132" s="23" t="s">
        <v>401</v>
      </c>
      <c r="BM132" s="23" t="s">
        <v>1116</v>
      </c>
    </row>
    <row r="133" spans="2:65" s="1" customFormat="1" ht="24">
      <c r="B133" s="40"/>
      <c r="D133" s="197" t="s">
        <v>174</v>
      </c>
      <c r="F133" s="198" t="s">
        <v>1117</v>
      </c>
      <c r="I133" s="195"/>
      <c r="L133" s="40"/>
      <c r="M133" s="196"/>
      <c r="N133" s="41"/>
      <c r="O133" s="41"/>
      <c r="P133" s="41"/>
      <c r="Q133" s="41"/>
      <c r="R133" s="41"/>
      <c r="S133" s="41"/>
      <c r="T133" s="69"/>
      <c r="AT133" s="23" t="s">
        <v>174</v>
      </c>
      <c r="AU133" s="23" t="s">
        <v>84</v>
      </c>
    </row>
    <row r="134" spans="2:65" s="11" customFormat="1" ht="29.85" customHeight="1">
      <c r="B134" s="166"/>
      <c r="D134" s="177" t="s">
        <v>74</v>
      </c>
      <c r="E134" s="178" t="s">
        <v>1118</v>
      </c>
      <c r="F134" s="178" t="s">
        <v>1119</v>
      </c>
      <c r="I134" s="169"/>
      <c r="J134" s="179">
        <f>BK134</f>
        <v>0</v>
      </c>
      <c r="L134" s="166"/>
      <c r="M134" s="171"/>
      <c r="N134" s="172"/>
      <c r="O134" s="172"/>
      <c r="P134" s="173">
        <f>SUM(P135:P187)</f>
        <v>0</v>
      </c>
      <c r="Q134" s="172"/>
      <c r="R134" s="173">
        <f>SUM(R135:R187)</f>
        <v>10.153548250000002</v>
      </c>
      <c r="S134" s="172"/>
      <c r="T134" s="174">
        <f>SUM(T135:T187)</f>
        <v>0</v>
      </c>
      <c r="AR134" s="167" t="s">
        <v>180</v>
      </c>
      <c r="AT134" s="175" t="s">
        <v>74</v>
      </c>
      <c r="AU134" s="175" t="s">
        <v>82</v>
      </c>
      <c r="AY134" s="167" t="s">
        <v>166</v>
      </c>
      <c r="BK134" s="176">
        <f>SUM(BK135:BK187)</f>
        <v>0</v>
      </c>
    </row>
    <row r="135" spans="2:65" s="1" customFormat="1" ht="22.5" customHeight="1">
      <c r="B135" s="180"/>
      <c r="C135" s="181" t="s">
        <v>10</v>
      </c>
      <c r="D135" s="181" t="s">
        <v>169</v>
      </c>
      <c r="E135" s="182" t="s">
        <v>1120</v>
      </c>
      <c r="F135" s="183" t="s">
        <v>1121</v>
      </c>
      <c r="G135" s="184" t="s">
        <v>1122</v>
      </c>
      <c r="H135" s="185">
        <v>2.5000000000000001E-2</v>
      </c>
      <c r="I135" s="186"/>
      <c r="J135" s="187">
        <f>ROUND(I135*H135,2)</f>
        <v>0</v>
      </c>
      <c r="K135" s="183" t="s">
        <v>246</v>
      </c>
      <c r="L135" s="40"/>
      <c r="M135" s="188" t="s">
        <v>5</v>
      </c>
      <c r="N135" s="189" t="s">
        <v>46</v>
      </c>
      <c r="O135" s="41"/>
      <c r="P135" s="190">
        <f>O135*H135</f>
        <v>0</v>
      </c>
      <c r="Q135" s="190">
        <v>1.9300000000000001E-3</v>
      </c>
      <c r="R135" s="190">
        <f>Q135*H135</f>
        <v>4.8250000000000007E-5</v>
      </c>
      <c r="S135" s="190">
        <v>0</v>
      </c>
      <c r="T135" s="191">
        <f>S135*H135</f>
        <v>0</v>
      </c>
      <c r="AR135" s="23" t="s">
        <v>401</v>
      </c>
      <c r="AT135" s="23" t="s">
        <v>169</v>
      </c>
      <c r="AU135" s="23" t="s">
        <v>84</v>
      </c>
      <c r="AY135" s="23" t="s">
        <v>166</v>
      </c>
      <c r="BE135" s="192">
        <f>IF(N135="základní",J135,0)</f>
        <v>0</v>
      </c>
      <c r="BF135" s="192">
        <f>IF(N135="snížená",J135,0)</f>
        <v>0</v>
      </c>
      <c r="BG135" s="192">
        <f>IF(N135="zákl. přenesená",J135,0)</f>
        <v>0</v>
      </c>
      <c r="BH135" s="192">
        <f>IF(N135="sníž. přenesená",J135,0)</f>
        <v>0</v>
      </c>
      <c r="BI135" s="192">
        <f>IF(N135="nulová",J135,0)</f>
        <v>0</v>
      </c>
      <c r="BJ135" s="23" t="s">
        <v>82</v>
      </c>
      <c r="BK135" s="192">
        <f>ROUND(I135*H135,2)</f>
        <v>0</v>
      </c>
      <c r="BL135" s="23" t="s">
        <v>401</v>
      </c>
      <c r="BM135" s="23" t="s">
        <v>1123</v>
      </c>
    </row>
    <row r="136" spans="2:65" s="1" customFormat="1">
      <c r="B136" s="40"/>
      <c r="D136" s="193" t="s">
        <v>174</v>
      </c>
      <c r="F136" s="194" t="s">
        <v>1124</v>
      </c>
      <c r="I136" s="195"/>
      <c r="L136" s="40"/>
      <c r="M136" s="196"/>
      <c r="N136" s="41"/>
      <c r="O136" s="41"/>
      <c r="P136" s="41"/>
      <c r="Q136" s="41"/>
      <c r="R136" s="41"/>
      <c r="S136" s="41"/>
      <c r="T136" s="69"/>
      <c r="AT136" s="23" t="s">
        <v>174</v>
      </c>
      <c r="AU136" s="23" t="s">
        <v>84</v>
      </c>
    </row>
    <row r="137" spans="2:65" s="1" customFormat="1" ht="31.5" customHeight="1">
      <c r="B137" s="180"/>
      <c r="C137" s="181" t="s">
        <v>354</v>
      </c>
      <c r="D137" s="181" t="s">
        <v>169</v>
      </c>
      <c r="E137" s="182" t="s">
        <v>1125</v>
      </c>
      <c r="F137" s="183" t="s">
        <v>1126</v>
      </c>
      <c r="G137" s="184" t="s">
        <v>245</v>
      </c>
      <c r="H137" s="185">
        <v>6.75</v>
      </c>
      <c r="I137" s="186"/>
      <c r="J137" s="187">
        <f>ROUND(I137*H137,2)</f>
        <v>0</v>
      </c>
      <c r="K137" s="183" t="s">
        <v>246</v>
      </c>
      <c r="L137" s="40"/>
      <c r="M137" s="188" t="s">
        <v>5</v>
      </c>
      <c r="N137" s="189" t="s">
        <v>46</v>
      </c>
      <c r="O137" s="41"/>
      <c r="P137" s="190">
        <f>O137*H137</f>
        <v>0</v>
      </c>
      <c r="Q137" s="190">
        <v>0</v>
      </c>
      <c r="R137" s="190">
        <f>Q137*H137</f>
        <v>0</v>
      </c>
      <c r="S137" s="190">
        <v>0</v>
      </c>
      <c r="T137" s="191">
        <f>S137*H137</f>
        <v>0</v>
      </c>
      <c r="AR137" s="23" t="s">
        <v>401</v>
      </c>
      <c r="AT137" s="23" t="s">
        <v>169</v>
      </c>
      <c r="AU137" s="23" t="s">
        <v>84</v>
      </c>
      <c r="AY137" s="23" t="s">
        <v>166</v>
      </c>
      <c r="BE137" s="192">
        <f>IF(N137="základní",J137,0)</f>
        <v>0</v>
      </c>
      <c r="BF137" s="192">
        <f>IF(N137="snížená",J137,0)</f>
        <v>0</v>
      </c>
      <c r="BG137" s="192">
        <f>IF(N137="zákl. přenesená",J137,0)</f>
        <v>0</v>
      </c>
      <c r="BH137" s="192">
        <f>IF(N137="sníž. přenesená",J137,0)</f>
        <v>0</v>
      </c>
      <c r="BI137" s="192">
        <f>IF(N137="nulová",J137,0)</f>
        <v>0</v>
      </c>
      <c r="BJ137" s="23" t="s">
        <v>82</v>
      </c>
      <c r="BK137" s="192">
        <f>ROUND(I137*H137,2)</f>
        <v>0</v>
      </c>
      <c r="BL137" s="23" t="s">
        <v>401</v>
      </c>
      <c r="BM137" s="23" t="s">
        <v>1127</v>
      </c>
    </row>
    <row r="138" spans="2:65" s="1" customFormat="1" ht="36">
      <c r="B138" s="40"/>
      <c r="D138" s="197" t="s">
        <v>174</v>
      </c>
      <c r="F138" s="198" t="s">
        <v>1128</v>
      </c>
      <c r="I138" s="195"/>
      <c r="L138" s="40"/>
      <c r="M138" s="196"/>
      <c r="N138" s="41"/>
      <c r="O138" s="41"/>
      <c r="P138" s="41"/>
      <c r="Q138" s="41"/>
      <c r="R138" s="41"/>
      <c r="S138" s="41"/>
      <c r="T138" s="69"/>
      <c r="AT138" s="23" t="s">
        <v>174</v>
      </c>
      <c r="AU138" s="23" t="s">
        <v>84</v>
      </c>
    </row>
    <row r="139" spans="2:65" s="13" customFormat="1">
      <c r="B139" s="223"/>
      <c r="D139" s="197" t="s">
        <v>258</v>
      </c>
      <c r="E139" s="224" t="s">
        <v>5</v>
      </c>
      <c r="F139" s="225" t="s">
        <v>1129</v>
      </c>
      <c r="H139" s="226" t="s">
        <v>5</v>
      </c>
      <c r="I139" s="227"/>
      <c r="L139" s="223"/>
      <c r="M139" s="228"/>
      <c r="N139" s="229"/>
      <c r="O139" s="229"/>
      <c r="P139" s="229"/>
      <c r="Q139" s="229"/>
      <c r="R139" s="229"/>
      <c r="S139" s="229"/>
      <c r="T139" s="230"/>
      <c r="AT139" s="226" t="s">
        <v>258</v>
      </c>
      <c r="AU139" s="226" t="s">
        <v>84</v>
      </c>
      <c r="AV139" s="13" t="s">
        <v>82</v>
      </c>
      <c r="AW139" s="13" t="s">
        <v>38</v>
      </c>
      <c r="AX139" s="13" t="s">
        <v>75</v>
      </c>
      <c r="AY139" s="226" t="s">
        <v>166</v>
      </c>
    </row>
    <row r="140" spans="2:65" s="12" customFormat="1">
      <c r="B140" s="202"/>
      <c r="D140" s="193" t="s">
        <v>258</v>
      </c>
      <c r="E140" s="203" t="s">
        <v>5</v>
      </c>
      <c r="F140" s="204" t="s">
        <v>1130</v>
      </c>
      <c r="H140" s="205">
        <v>6.75</v>
      </c>
      <c r="I140" s="206"/>
      <c r="L140" s="202"/>
      <c r="M140" s="207"/>
      <c r="N140" s="208"/>
      <c r="O140" s="208"/>
      <c r="P140" s="208"/>
      <c r="Q140" s="208"/>
      <c r="R140" s="208"/>
      <c r="S140" s="208"/>
      <c r="T140" s="209"/>
      <c r="AT140" s="210" t="s">
        <v>258</v>
      </c>
      <c r="AU140" s="210" t="s">
        <v>84</v>
      </c>
      <c r="AV140" s="12" t="s">
        <v>84</v>
      </c>
      <c r="AW140" s="12" t="s">
        <v>38</v>
      </c>
      <c r="AX140" s="12" t="s">
        <v>82</v>
      </c>
      <c r="AY140" s="210" t="s">
        <v>166</v>
      </c>
    </row>
    <row r="141" spans="2:65" s="1" customFormat="1" ht="31.5" customHeight="1">
      <c r="B141" s="180"/>
      <c r="C141" s="181" t="s">
        <v>361</v>
      </c>
      <c r="D141" s="181" t="s">
        <v>169</v>
      </c>
      <c r="E141" s="182" t="s">
        <v>1131</v>
      </c>
      <c r="F141" s="183" t="s">
        <v>1132</v>
      </c>
      <c r="G141" s="184" t="s">
        <v>245</v>
      </c>
      <c r="H141" s="185">
        <v>1.35</v>
      </c>
      <c r="I141" s="186"/>
      <c r="J141" s="187">
        <f>ROUND(I141*H141,2)</f>
        <v>0</v>
      </c>
      <c r="K141" s="183" t="s">
        <v>246</v>
      </c>
      <c r="L141" s="40"/>
      <c r="M141" s="188" t="s">
        <v>5</v>
      </c>
      <c r="N141" s="189" t="s">
        <v>46</v>
      </c>
      <c r="O141" s="41"/>
      <c r="P141" s="190">
        <f>O141*H141</f>
        <v>0</v>
      </c>
      <c r="Q141" s="190">
        <v>0</v>
      </c>
      <c r="R141" s="190">
        <f>Q141*H141</f>
        <v>0</v>
      </c>
      <c r="S141" s="190">
        <v>0</v>
      </c>
      <c r="T141" s="191">
        <f>S141*H141</f>
        <v>0</v>
      </c>
      <c r="AR141" s="23" t="s">
        <v>401</v>
      </c>
      <c r="AT141" s="23" t="s">
        <v>169</v>
      </c>
      <c r="AU141" s="23" t="s">
        <v>84</v>
      </c>
      <c r="AY141" s="23" t="s">
        <v>166</v>
      </c>
      <c r="BE141" s="192">
        <f>IF(N141="základní",J141,0)</f>
        <v>0</v>
      </c>
      <c r="BF141" s="192">
        <f>IF(N141="snížená",J141,0)</f>
        <v>0</v>
      </c>
      <c r="BG141" s="192">
        <f>IF(N141="zákl. přenesená",J141,0)</f>
        <v>0</v>
      </c>
      <c r="BH141" s="192">
        <f>IF(N141="sníž. přenesená",J141,0)</f>
        <v>0</v>
      </c>
      <c r="BI141" s="192">
        <f>IF(N141="nulová",J141,0)</f>
        <v>0</v>
      </c>
      <c r="BJ141" s="23" t="s">
        <v>82</v>
      </c>
      <c r="BK141" s="192">
        <f>ROUND(I141*H141,2)</f>
        <v>0</v>
      </c>
      <c r="BL141" s="23" t="s">
        <v>401</v>
      </c>
      <c r="BM141" s="23" t="s">
        <v>1133</v>
      </c>
    </row>
    <row r="142" spans="2:65" s="1" customFormat="1" ht="36">
      <c r="B142" s="40"/>
      <c r="D142" s="197" t="s">
        <v>174</v>
      </c>
      <c r="F142" s="198" t="s">
        <v>1134</v>
      </c>
      <c r="I142" s="195"/>
      <c r="L142" s="40"/>
      <c r="M142" s="196"/>
      <c r="N142" s="41"/>
      <c r="O142" s="41"/>
      <c r="P142" s="41"/>
      <c r="Q142" s="41"/>
      <c r="R142" s="41"/>
      <c r="S142" s="41"/>
      <c r="T142" s="69"/>
      <c r="AT142" s="23" t="s">
        <v>174</v>
      </c>
      <c r="AU142" s="23" t="s">
        <v>84</v>
      </c>
    </row>
    <row r="143" spans="2:65" s="13" customFormat="1">
      <c r="B143" s="223"/>
      <c r="D143" s="197" t="s">
        <v>258</v>
      </c>
      <c r="E143" s="224" t="s">
        <v>5</v>
      </c>
      <c r="F143" s="225" t="s">
        <v>1135</v>
      </c>
      <c r="H143" s="226" t="s">
        <v>5</v>
      </c>
      <c r="I143" s="227"/>
      <c r="L143" s="223"/>
      <c r="M143" s="228"/>
      <c r="N143" s="229"/>
      <c r="O143" s="229"/>
      <c r="P143" s="229"/>
      <c r="Q143" s="229"/>
      <c r="R143" s="229"/>
      <c r="S143" s="229"/>
      <c r="T143" s="230"/>
      <c r="AT143" s="226" t="s">
        <v>258</v>
      </c>
      <c r="AU143" s="226" t="s">
        <v>84</v>
      </c>
      <c r="AV143" s="13" t="s">
        <v>82</v>
      </c>
      <c r="AW143" s="13" t="s">
        <v>38</v>
      </c>
      <c r="AX143" s="13" t="s">
        <v>75</v>
      </c>
      <c r="AY143" s="226" t="s">
        <v>166</v>
      </c>
    </row>
    <row r="144" spans="2:65" s="12" customFormat="1">
      <c r="B144" s="202"/>
      <c r="D144" s="193" t="s">
        <v>258</v>
      </c>
      <c r="E144" s="203" t="s">
        <v>5</v>
      </c>
      <c r="F144" s="204" t="s">
        <v>1136</v>
      </c>
      <c r="H144" s="205">
        <v>1.35</v>
      </c>
      <c r="I144" s="206"/>
      <c r="L144" s="202"/>
      <c r="M144" s="207"/>
      <c r="N144" s="208"/>
      <c r="O144" s="208"/>
      <c r="P144" s="208"/>
      <c r="Q144" s="208"/>
      <c r="R144" s="208"/>
      <c r="S144" s="208"/>
      <c r="T144" s="209"/>
      <c r="AT144" s="210" t="s">
        <v>258</v>
      </c>
      <c r="AU144" s="210" t="s">
        <v>84</v>
      </c>
      <c r="AV144" s="12" t="s">
        <v>84</v>
      </c>
      <c r="AW144" s="12" t="s">
        <v>38</v>
      </c>
      <c r="AX144" s="12" t="s">
        <v>82</v>
      </c>
      <c r="AY144" s="210" t="s">
        <v>166</v>
      </c>
    </row>
    <row r="145" spans="2:65" s="1" customFormat="1" ht="31.5" customHeight="1">
      <c r="B145" s="180"/>
      <c r="C145" s="181" t="s">
        <v>368</v>
      </c>
      <c r="D145" s="181" t="s">
        <v>169</v>
      </c>
      <c r="E145" s="182" t="s">
        <v>1137</v>
      </c>
      <c r="F145" s="183" t="s">
        <v>1138</v>
      </c>
      <c r="G145" s="184" t="s">
        <v>245</v>
      </c>
      <c r="H145" s="185">
        <v>0.9</v>
      </c>
      <c r="I145" s="186"/>
      <c r="J145" s="187">
        <f>ROUND(I145*H145,2)</f>
        <v>0</v>
      </c>
      <c r="K145" s="183" t="s">
        <v>246</v>
      </c>
      <c r="L145" s="40"/>
      <c r="M145" s="188" t="s">
        <v>5</v>
      </c>
      <c r="N145" s="189" t="s">
        <v>46</v>
      </c>
      <c r="O145" s="41"/>
      <c r="P145" s="190">
        <f>O145*H145</f>
        <v>0</v>
      </c>
      <c r="Q145" s="190">
        <v>0</v>
      </c>
      <c r="R145" s="190">
        <f>Q145*H145</f>
        <v>0</v>
      </c>
      <c r="S145" s="190">
        <v>0</v>
      </c>
      <c r="T145" s="191">
        <f>S145*H145</f>
        <v>0</v>
      </c>
      <c r="AR145" s="23" t="s">
        <v>401</v>
      </c>
      <c r="AT145" s="23" t="s">
        <v>169</v>
      </c>
      <c r="AU145" s="23" t="s">
        <v>84</v>
      </c>
      <c r="AY145" s="23" t="s">
        <v>166</v>
      </c>
      <c r="BE145" s="192">
        <f>IF(N145="základní",J145,0)</f>
        <v>0</v>
      </c>
      <c r="BF145" s="192">
        <f>IF(N145="snížená",J145,0)</f>
        <v>0</v>
      </c>
      <c r="BG145" s="192">
        <f>IF(N145="zákl. přenesená",J145,0)</f>
        <v>0</v>
      </c>
      <c r="BH145" s="192">
        <f>IF(N145="sníž. přenesená",J145,0)</f>
        <v>0</v>
      </c>
      <c r="BI145" s="192">
        <f>IF(N145="nulová",J145,0)</f>
        <v>0</v>
      </c>
      <c r="BJ145" s="23" t="s">
        <v>82</v>
      </c>
      <c r="BK145" s="192">
        <f>ROUND(I145*H145,2)</f>
        <v>0</v>
      </c>
      <c r="BL145" s="23" t="s">
        <v>401</v>
      </c>
      <c r="BM145" s="23" t="s">
        <v>1139</v>
      </c>
    </row>
    <row r="146" spans="2:65" s="1" customFormat="1" ht="36">
      <c r="B146" s="40"/>
      <c r="D146" s="197" t="s">
        <v>174</v>
      </c>
      <c r="F146" s="198" t="s">
        <v>1140</v>
      </c>
      <c r="I146" s="195"/>
      <c r="L146" s="40"/>
      <c r="M146" s="196"/>
      <c r="N146" s="41"/>
      <c r="O146" s="41"/>
      <c r="P146" s="41"/>
      <c r="Q146" s="41"/>
      <c r="R146" s="41"/>
      <c r="S146" s="41"/>
      <c r="T146" s="69"/>
      <c r="AT146" s="23" t="s">
        <v>174</v>
      </c>
      <c r="AU146" s="23" t="s">
        <v>84</v>
      </c>
    </row>
    <row r="147" spans="2:65" s="13" customFormat="1">
      <c r="B147" s="223"/>
      <c r="D147" s="197" t="s">
        <v>258</v>
      </c>
      <c r="E147" s="224" t="s">
        <v>5</v>
      </c>
      <c r="F147" s="225" t="s">
        <v>1141</v>
      </c>
      <c r="H147" s="226" t="s">
        <v>5</v>
      </c>
      <c r="I147" s="227"/>
      <c r="L147" s="223"/>
      <c r="M147" s="228"/>
      <c r="N147" s="229"/>
      <c r="O147" s="229"/>
      <c r="P147" s="229"/>
      <c r="Q147" s="229"/>
      <c r="R147" s="229"/>
      <c r="S147" s="229"/>
      <c r="T147" s="230"/>
      <c r="AT147" s="226" t="s">
        <v>258</v>
      </c>
      <c r="AU147" s="226" t="s">
        <v>84</v>
      </c>
      <c r="AV147" s="13" t="s">
        <v>82</v>
      </c>
      <c r="AW147" s="13" t="s">
        <v>38</v>
      </c>
      <c r="AX147" s="13" t="s">
        <v>75</v>
      </c>
      <c r="AY147" s="226" t="s">
        <v>166</v>
      </c>
    </row>
    <row r="148" spans="2:65" s="12" customFormat="1">
      <c r="B148" s="202"/>
      <c r="D148" s="193" t="s">
        <v>258</v>
      </c>
      <c r="E148" s="203" t="s">
        <v>5</v>
      </c>
      <c r="F148" s="204" t="s">
        <v>1142</v>
      </c>
      <c r="H148" s="205">
        <v>0.9</v>
      </c>
      <c r="I148" s="206"/>
      <c r="L148" s="202"/>
      <c r="M148" s="207"/>
      <c r="N148" s="208"/>
      <c r="O148" s="208"/>
      <c r="P148" s="208"/>
      <c r="Q148" s="208"/>
      <c r="R148" s="208"/>
      <c r="S148" s="208"/>
      <c r="T148" s="209"/>
      <c r="AT148" s="210" t="s">
        <v>258</v>
      </c>
      <c r="AU148" s="210" t="s">
        <v>84</v>
      </c>
      <c r="AV148" s="12" t="s">
        <v>84</v>
      </c>
      <c r="AW148" s="12" t="s">
        <v>38</v>
      </c>
      <c r="AX148" s="12" t="s">
        <v>82</v>
      </c>
      <c r="AY148" s="210" t="s">
        <v>166</v>
      </c>
    </row>
    <row r="149" spans="2:65" s="1" customFormat="1" ht="22.5" customHeight="1">
      <c r="B149" s="180"/>
      <c r="C149" s="181" t="s">
        <v>373</v>
      </c>
      <c r="D149" s="181" t="s">
        <v>169</v>
      </c>
      <c r="E149" s="182" t="s">
        <v>1143</v>
      </c>
      <c r="F149" s="183" t="s">
        <v>1144</v>
      </c>
      <c r="G149" s="184" t="s">
        <v>255</v>
      </c>
      <c r="H149" s="185">
        <v>4.5</v>
      </c>
      <c r="I149" s="186"/>
      <c r="J149" s="187">
        <f>ROUND(I149*H149,2)</f>
        <v>0</v>
      </c>
      <c r="K149" s="183" t="s">
        <v>246</v>
      </c>
      <c r="L149" s="40"/>
      <c r="M149" s="188" t="s">
        <v>5</v>
      </c>
      <c r="N149" s="189" t="s">
        <v>46</v>
      </c>
      <c r="O149" s="41"/>
      <c r="P149" s="190">
        <f>O149*H149</f>
        <v>0</v>
      </c>
      <c r="Q149" s="190">
        <v>0</v>
      </c>
      <c r="R149" s="190">
        <f>Q149*H149</f>
        <v>0</v>
      </c>
      <c r="S149" s="190">
        <v>0</v>
      </c>
      <c r="T149" s="191">
        <f>S149*H149</f>
        <v>0</v>
      </c>
      <c r="AR149" s="23" t="s">
        <v>401</v>
      </c>
      <c r="AT149" s="23" t="s">
        <v>169</v>
      </c>
      <c r="AU149" s="23" t="s">
        <v>84</v>
      </c>
      <c r="AY149" s="23" t="s">
        <v>166</v>
      </c>
      <c r="BE149" s="192">
        <f>IF(N149="základní",J149,0)</f>
        <v>0</v>
      </c>
      <c r="BF149" s="192">
        <f>IF(N149="snížená",J149,0)</f>
        <v>0</v>
      </c>
      <c r="BG149" s="192">
        <f>IF(N149="zákl. přenesená",J149,0)</f>
        <v>0</v>
      </c>
      <c r="BH149" s="192">
        <f>IF(N149="sníž. přenesená",J149,0)</f>
        <v>0</v>
      </c>
      <c r="BI149" s="192">
        <f>IF(N149="nulová",J149,0)</f>
        <v>0</v>
      </c>
      <c r="BJ149" s="23" t="s">
        <v>82</v>
      </c>
      <c r="BK149" s="192">
        <f>ROUND(I149*H149,2)</f>
        <v>0</v>
      </c>
      <c r="BL149" s="23" t="s">
        <v>401</v>
      </c>
      <c r="BM149" s="23" t="s">
        <v>1145</v>
      </c>
    </row>
    <row r="150" spans="2:65" s="1" customFormat="1" ht="36">
      <c r="B150" s="40"/>
      <c r="D150" s="197" t="s">
        <v>174</v>
      </c>
      <c r="F150" s="198" t="s">
        <v>1146</v>
      </c>
      <c r="I150" s="195"/>
      <c r="L150" s="40"/>
      <c r="M150" s="196"/>
      <c r="N150" s="41"/>
      <c r="O150" s="41"/>
      <c r="P150" s="41"/>
      <c r="Q150" s="41"/>
      <c r="R150" s="41"/>
      <c r="S150" s="41"/>
      <c r="T150" s="69"/>
      <c r="AT150" s="23" t="s">
        <v>174</v>
      </c>
      <c r="AU150" s="23" t="s">
        <v>84</v>
      </c>
    </row>
    <row r="151" spans="2:65" s="13" customFormat="1">
      <c r="B151" s="223"/>
      <c r="D151" s="197" t="s">
        <v>258</v>
      </c>
      <c r="E151" s="224" t="s">
        <v>5</v>
      </c>
      <c r="F151" s="225" t="s">
        <v>1129</v>
      </c>
      <c r="H151" s="226" t="s">
        <v>5</v>
      </c>
      <c r="I151" s="227"/>
      <c r="L151" s="223"/>
      <c r="M151" s="228"/>
      <c r="N151" s="229"/>
      <c r="O151" s="229"/>
      <c r="P151" s="229"/>
      <c r="Q151" s="229"/>
      <c r="R151" s="229"/>
      <c r="S151" s="229"/>
      <c r="T151" s="230"/>
      <c r="AT151" s="226" t="s">
        <v>258</v>
      </c>
      <c r="AU151" s="226" t="s">
        <v>84</v>
      </c>
      <c r="AV151" s="13" t="s">
        <v>82</v>
      </c>
      <c r="AW151" s="13" t="s">
        <v>38</v>
      </c>
      <c r="AX151" s="13" t="s">
        <v>75</v>
      </c>
      <c r="AY151" s="226" t="s">
        <v>166</v>
      </c>
    </row>
    <row r="152" spans="2:65" s="12" customFormat="1">
      <c r="B152" s="202"/>
      <c r="D152" s="193" t="s">
        <v>258</v>
      </c>
      <c r="E152" s="203" t="s">
        <v>5</v>
      </c>
      <c r="F152" s="204" t="s">
        <v>1147</v>
      </c>
      <c r="H152" s="205">
        <v>4.5</v>
      </c>
      <c r="I152" s="206"/>
      <c r="L152" s="202"/>
      <c r="M152" s="207"/>
      <c r="N152" s="208"/>
      <c r="O152" s="208"/>
      <c r="P152" s="208"/>
      <c r="Q152" s="208"/>
      <c r="R152" s="208"/>
      <c r="S152" s="208"/>
      <c r="T152" s="209"/>
      <c r="AT152" s="210" t="s">
        <v>258</v>
      </c>
      <c r="AU152" s="210" t="s">
        <v>84</v>
      </c>
      <c r="AV152" s="12" t="s">
        <v>84</v>
      </c>
      <c r="AW152" s="12" t="s">
        <v>38</v>
      </c>
      <c r="AX152" s="12" t="s">
        <v>82</v>
      </c>
      <c r="AY152" s="210" t="s">
        <v>166</v>
      </c>
    </row>
    <row r="153" spans="2:65" s="1" customFormat="1" ht="22.5" customHeight="1">
      <c r="B153" s="180"/>
      <c r="C153" s="181" t="s">
        <v>378</v>
      </c>
      <c r="D153" s="181" t="s">
        <v>169</v>
      </c>
      <c r="E153" s="182" t="s">
        <v>1148</v>
      </c>
      <c r="F153" s="183" t="s">
        <v>1149</v>
      </c>
      <c r="G153" s="184" t="s">
        <v>255</v>
      </c>
      <c r="H153" s="185">
        <v>0.9</v>
      </c>
      <c r="I153" s="186"/>
      <c r="J153" s="187">
        <f>ROUND(I153*H153,2)</f>
        <v>0</v>
      </c>
      <c r="K153" s="183" t="s">
        <v>246</v>
      </c>
      <c r="L153" s="40"/>
      <c r="M153" s="188" t="s">
        <v>5</v>
      </c>
      <c r="N153" s="189" t="s">
        <v>46</v>
      </c>
      <c r="O153" s="41"/>
      <c r="P153" s="190">
        <f>O153*H153</f>
        <v>0</v>
      </c>
      <c r="Q153" s="190">
        <v>0</v>
      </c>
      <c r="R153" s="190">
        <f>Q153*H153</f>
        <v>0</v>
      </c>
      <c r="S153" s="190">
        <v>0</v>
      </c>
      <c r="T153" s="191">
        <f>S153*H153</f>
        <v>0</v>
      </c>
      <c r="AR153" s="23" t="s">
        <v>401</v>
      </c>
      <c r="AT153" s="23" t="s">
        <v>169</v>
      </c>
      <c r="AU153" s="23" t="s">
        <v>84</v>
      </c>
      <c r="AY153" s="23" t="s">
        <v>166</v>
      </c>
      <c r="BE153" s="192">
        <f>IF(N153="základní",J153,0)</f>
        <v>0</v>
      </c>
      <c r="BF153" s="192">
        <f>IF(N153="snížená",J153,0)</f>
        <v>0</v>
      </c>
      <c r="BG153" s="192">
        <f>IF(N153="zákl. přenesená",J153,0)</f>
        <v>0</v>
      </c>
      <c r="BH153" s="192">
        <f>IF(N153="sníž. přenesená",J153,0)</f>
        <v>0</v>
      </c>
      <c r="BI153" s="192">
        <f>IF(N153="nulová",J153,0)</f>
        <v>0</v>
      </c>
      <c r="BJ153" s="23" t="s">
        <v>82</v>
      </c>
      <c r="BK153" s="192">
        <f>ROUND(I153*H153,2)</f>
        <v>0</v>
      </c>
      <c r="BL153" s="23" t="s">
        <v>401</v>
      </c>
      <c r="BM153" s="23" t="s">
        <v>1150</v>
      </c>
    </row>
    <row r="154" spans="2:65" s="1" customFormat="1" ht="36">
      <c r="B154" s="40"/>
      <c r="D154" s="197" t="s">
        <v>174</v>
      </c>
      <c r="F154" s="198" t="s">
        <v>1151</v>
      </c>
      <c r="I154" s="195"/>
      <c r="L154" s="40"/>
      <c r="M154" s="196"/>
      <c r="N154" s="41"/>
      <c r="O154" s="41"/>
      <c r="P154" s="41"/>
      <c r="Q154" s="41"/>
      <c r="R154" s="41"/>
      <c r="S154" s="41"/>
      <c r="T154" s="69"/>
      <c r="AT154" s="23" t="s">
        <v>174</v>
      </c>
      <c r="AU154" s="23" t="s">
        <v>84</v>
      </c>
    </row>
    <row r="155" spans="2:65" s="13" customFormat="1">
      <c r="B155" s="223"/>
      <c r="D155" s="197" t="s">
        <v>258</v>
      </c>
      <c r="E155" s="224" t="s">
        <v>5</v>
      </c>
      <c r="F155" s="225" t="s">
        <v>1135</v>
      </c>
      <c r="H155" s="226" t="s">
        <v>5</v>
      </c>
      <c r="I155" s="227"/>
      <c r="L155" s="223"/>
      <c r="M155" s="228"/>
      <c r="N155" s="229"/>
      <c r="O155" s="229"/>
      <c r="P155" s="229"/>
      <c r="Q155" s="229"/>
      <c r="R155" s="229"/>
      <c r="S155" s="229"/>
      <c r="T155" s="230"/>
      <c r="AT155" s="226" t="s">
        <v>258</v>
      </c>
      <c r="AU155" s="226" t="s">
        <v>84</v>
      </c>
      <c r="AV155" s="13" t="s">
        <v>82</v>
      </c>
      <c r="AW155" s="13" t="s">
        <v>38</v>
      </c>
      <c r="AX155" s="13" t="s">
        <v>75</v>
      </c>
      <c r="AY155" s="226" t="s">
        <v>166</v>
      </c>
    </row>
    <row r="156" spans="2:65" s="12" customFormat="1">
      <c r="B156" s="202"/>
      <c r="D156" s="193" t="s">
        <v>258</v>
      </c>
      <c r="E156" s="203" t="s">
        <v>5</v>
      </c>
      <c r="F156" s="204" t="s">
        <v>1152</v>
      </c>
      <c r="H156" s="205">
        <v>0.9</v>
      </c>
      <c r="I156" s="206"/>
      <c r="L156" s="202"/>
      <c r="M156" s="207"/>
      <c r="N156" s="208"/>
      <c r="O156" s="208"/>
      <c r="P156" s="208"/>
      <c r="Q156" s="208"/>
      <c r="R156" s="208"/>
      <c r="S156" s="208"/>
      <c r="T156" s="209"/>
      <c r="AT156" s="210" t="s">
        <v>258</v>
      </c>
      <c r="AU156" s="210" t="s">
        <v>84</v>
      </c>
      <c r="AV156" s="12" t="s">
        <v>84</v>
      </c>
      <c r="AW156" s="12" t="s">
        <v>38</v>
      </c>
      <c r="AX156" s="12" t="s">
        <v>82</v>
      </c>
      <c r="AY156" s="210" t="s">
        <v>166</v>
      </c>
    </row>
    <row r="157" spans="2:65" s="1" customFormat="1" ht="22.5" customHeight="1">
      <c r="B157" s="180"/>
      <c r="C157" s="181" t="s">
        <v>382</v>
      </c>
      <c r="D157" s="181" t="s">
        <v>169</v>
      </c>
      <c r="E157" s="182" t="s">
        <v>1153</v>
      </c>
      <c r="F157" s="183" t="s">
        <v>1154</v>
      </c>
      <c r="G157" s="184" t="s">
        <v>255</v>
      </c>
      <c r="H157" s="185">
        <v>0.6</v>
      </c>
      <c r="I157" s="186"/>
      <c r="J157" s="187">
        <f>ROUND(I157*H157,2)</f>
        <v>0</v>
      </c>
      <c r="K157" s="183" t="s">
        <v>246</v>
      </c>
      <c r="L157" s="40"/>
      <c r="M157" s="188" t="s">
        <v>5</v>
      </c>
      <c r="N157" s="189" t="s">
        <v>46</v>
      </c>
      <c r="O157" s="41"/>
      <c r="P157" s="190">
        <f>O157*H157</f>
        <v>0</v>
      </c>
      <c r="Q157" s="190">
        <v>0</v>
      </c>
      <c r="R157" s="190">
        <f>Q157*H157</f>
        <v>0</v>
      </c>
      <c r="S157" s="190">
        <v>0</v>
      </c>
      <c r="T157" s="191">
        <f>S157*H157</f>
        <v>0</v>
      </c>
      <c r="AR157" s="23" t="s">
        <v>401</v>
      </c>
      <c r="AT157" s="23" t="s">
        <v>169</v>
      </c>
      <c r="AU157" s="23" t="s">
        <v>84</v>
      </c>
      <c r="AY157" s="23" t="s">
        <v>166</v>
      </c>
      <c r="BE157" s="192">
        <f>IF(N157="základní",J157,0)</f>
        <v>0</v>
      </c>
      <c r="BF157" s="192">
        <f>IF(N157="snížená",J157,0)</f>
        <v>0</v>
      </c>
      <c r="BG157" s="192">
        <f>IF(N157="zákl. přenesená",J157,0)</f>
        <v>0</v>
      </c>
      <c r="BH157" s="192">
        <f>IF(N157="sníž. přenesená",J157,0)</f>
        <v>0</v>
      </c>
      <c r="BI157" s="192">
        <f>IF(N157="nulová",J157,0)</f>
        <v>0</v>
      </c>
      <c r="BJ157" s="23" t="s">
        <v>82</v>
      </c>
      <c r="BK157" s="192">
        <f>ROUND(I157*H157,2)</f>
        <v>0</v>
      </c>
      <c r="BL157" s="23" t="s">
        <v>401</v>
      </c>
      <c r="BM157" s="23" t="s">
        <v>1155</v>
      </c>
    </row>
    <row r="158" spans="2:65" s="1" customFormat="1" ht="36">
      <c r="B158" s="40"/>
      <c r="D158" s="197" t="s">
        <v>174</v>
      </c>
      <c r="F158" s="198" t="s">
        <v>1156</v>
      </c>
      <c r="I158" s="195"/>
      <c r="L158" s="40"/>
      <c r="M158" s="196"/>
      <c r="N158" s="41"/>
      <c r="O158" s="41"/>
      <c r="P158" s="41"/>
      <c r="Q158" s="41"/>
      <c r="R158" s="41"/>
      <c r="S158" s="41"/>
      <c r="T158" s="69"/>
      <c r="AT158" s="23" t="s">
        <v>174</v>
      </c>
      <c r="AU158" s="23" t="s">
        <v>84</v>
      </c>
    </row>
    <row r="159" spans="2:65" s="13" customFormat="1">
      <c r="B159" s="223"/>
      <c r="D159" s="197" t="s">
        <v>258</v>
      </c>
      <c r="E159" s="224" t="s">
        <v>5</v>
      </c>
      <c r="F159" s="225" t="s">
        <v>1141</v>
      </c>
      <c r="H159" s="226" t="s">
        <v>5</v>
      </c>
      <c r="I159" s="227"/>
      <c r="L159" s="223"/>
      <c r="M159" s="228"/>
      <c r="N159" s="229"/>
      <c r="O159" s="229"/>
      <c r="P159" s="229"/>
      <c r="Q159" s="229"/>
      <c r="R159" s="229"/>
      <c r="S159" s="229"/>
      <c r="T159" s="230"/>
      <c r="AT159" s="226" t="s">
        <v>258</v>
      </c>
      <c r="AU159" s="226" t="s">
        <v>84</v>
      </c>
      <c r="AV159" s="13" t="s">
        <v>82</v>
      </c>
      <c r="AW159" s="13" t="s">
        <v>38</v>
      </c>
      <c r="AX159" s="13" t="s">
        <v>75</v>
      </c>
      <c r="AY159" s="226" t="s">
        <v>166</v>
      </c>
    </row>
    <row r="160" spans="2:65" s="12" customFormat="1">
      <c r="B160" s="202"/>
      <c r="D160" s="193" t="s">
        <v>258</v>
      </c>
      <c r="E160" s="203" t="s">
        <v>5</v>
      </c>
      <c r="F160" s="204" t="s">
        <v>1157</v>
      </c>
      <c r="H160" s="205">
        <v>0.6</v>
      </c>
      <c r="I160" s="206"/>
      <c r="L160" s="202"/>
      <c r="M160" s="207"/>
      <c r="N160" s="208"/>
      <c r="O160" s="208"/>
      <c r="P160" s="208"/>
      <c r="Q160" s="208"/>
      <c r="R160" s="208"/>
      <c r="S160" s="208"/>
      <c r="T160" s="209"/>
      <c r="AT160" s="210" t="s">
        <v>258</v>
      </c>
      <c r="AU160" s="210" t="s">
        <v>84</v>
      </c>
      <c r="AV160" s="12" t="s">
        <v>84</v>
      </c>
      <c r="AW160" s="12" t="s">
        <v>38</v>
      </c>
      <c r="AX160" s="12" t="s">
        <v>82</v>
      </c>
      <c r="AY160" s="210" t="s">
        <v>166</v>
      </c>
    </row>
    <row r="161" spans="2:65" s="1" customFormat="1" ht="31.5" customHeight="1">
      <c r="B161" s="180"/>
      <c r="C161" s="181" t="s">
        <v>388</v>
      </c>
      <c r="D161" s="181" t="s">
        <v>169</v>
      </c>
      <c r="E161" s="182" t="s">
        <v>1158</v>
      </c>
      <c r="F161" s="183" t="s">
        <v>1159</v>
      </c>
      <c r="G161" s="184" t="s">
        <v>245</v>
      </c>
      <c r="H161" s="185">
        <v>50</v>
      </c>
      <c r="I161" s="186"/>
      <c r="J161" s="187">
        <f>ROUND(I161*H161,2)</f>
        <v>0</v>
      </c>
      <c r="K161" s="183" t="s">
        <v>246</v>
      </c>
      <c r="L161" s="40"/>
      <c r="M161" s="188" t="s">
        <v>5</v>
      </c>
      <c r="N161" s="189" t="s">
        <v>46</v>
      </c>
      <c r="O161" s="41"/>
      <c r="P161" s="190">
        <f>O161*H161</f>
        <v>0</v>
      </c>
      <c r="Q161" s="190">
        <v>0.20300000000000001</v>
      </c>
      <c r="R161" s="190">
        <f>Q161*H161</f>
        <v>10.15</v>
      </c>
      <c r="S161" s="190">
        <v>0</v>
      </c>
      <c r="T161" s="191">
        <f>S161*H161</f>
        <v>0</v>
      </c>
      <c r="AR161" s="23" t="s">
        <v>401</v>
      </c>
      <c r="AT161" s="23" t="s">
        <v>169</v>
      </c>
      <c r="AU161" s="23" t="s">
        <v>84</v>
      </c>
      <c r="AY161" s="23" t="s">
        <v>166</v>
      </c>
      <c r="BE161" s="192">
        <f>IF(N161="základní",J161,0)</f>
        <v>0</v>
      </c>
      <c r="BF161" s="192">
        <f>IF(N161="snížená",J161,0)</f>
        <v>0</v>
      </c>
      <c r="BG161" s="192">
        <f>IF(N161="zákl. přenesená",J161,0)</f>
        <v>0</v>
      </c>
      <c r="BH161" s="192">
        <f>IF(N161="sníž. přenesená",J161,0)</f>
        <v>0</v>
      </c>
      <c r="BI161" s="192">
        <f>IF(N161="nulová",J161,0)</f>
        <v>0</v>
      </c>
      <c r="BJ161" s="23" t="s">
        <v>82</v>
      </c>
      <c r="BK161" s="192">
        <f>ROUND(I161*H161,2)</f>
        <v>0</v>
      </c>
      <c r="BL161" s="23" t="s">
        <v>401</v>
      </c>
      <c r="BM161" s="23" t="s">
        <v>1160</v>
      </c>
    </row>
    <row r="162" spans="2:65" s="1" customFormat="1" ht="24">
      <c r="B162" s="40"/>
      <c r="D162" s="197" t="s">
        <v>174</v>
      </c>
      <c r="F162" s="198" t="s">
        <v>1161</v>
      </c>
      <c r="I162" s="195"/>
      <c r="L162" s="40"/>
      <c r="M162" s="196"/>
      <c r="N162" s="41"/>
      <c r="O162" s="41"/>
      <c r="P162" s="41"/>
      <c r="Q162" s="41"/>
      <c r="R162" s="41"/>
      <c r="S162" s="41"/>
      <c r="T162" s="69"/>
      <c r="AT162" s="23" t="s">
        <v>174</v>
      </c>
      <c r="AU162" s="23" t="s">
        <v>84</v>
      </c>
    </row>
    <row r="163" spans="2:65" s="12" customFormat="1">
      <c r="B163" s="202"/>
      <c r="D163" s="193" t="s">
        <v>258</v>
      </c>
      <c r="E163" s="203" t="s">
        <v>5</v>
      </c>
      <c r="F163" s="204" t="s">
        <v>1162</v>
      </c>
      <c r="H163" s="205">
        <v>50</v>
      </c>
      <c r="I163" s="206"/>
      <c r="L163" s="202"/>
      <c r="M163" s="207"/>
      <c r="N163" s="208"/>
      <c r="O163" s="208"/>
      <c r="P163" s="208"/>
      <c r="Q163" s="208"/>
      <c r="R163" s="208"/>
      <c r="S163" s="208"/>
      <c r="T163" s="209"/>
      <c r="AT163" s="210" t="s">
        <v>258</v>
      </c>
      <c r="AU163" s="210" t="s">
        <v>84</v>
      </c>
      <c r="AV163" s="12" t="s">
        <v>84</v>
      </c>
      <c r="AW163" s="12" t="s">
        <v>38</v>
      </c>
      <c r="AX163" s="12" t="s">
        <v>82</v>
      </c>
      <c r="AY163" s="210" t="s">
        <v>166</v>
      </c>
    </row>
    <row r="164" spans="2:65" s="1" customFormat="1" ht="22.5" customHeight="1">
      <c r="B164" s="180"/>
      <c r="C164" s="181" t="s">
        <v>397</v>
      </c>
      <c r="D164" s="181" t="s">
        <v>169</v>
      </c>
      <c r="E164" s="182" t="s">
        <v>1163</v>
      </c>
      <c r="F164" s="183" t="s">
        <v>1164</v>
      </c>
      <c r="G164" s="184" t="s">
        <v>245</v>
      </c>
      <c r="H164" s="185">
        <v>25</v>
      </c>
      <c r="I164" s="186"/>
      <c r="J164" s="187">
        <f>ROUND(I164*H164,2)</f>
        <v>0</v>
      </c>
      <c r="K164" s="183" t="s">
        <v>246</v>
      </c>
      <c r="L164" s="40"/>
      <c r="M164" s="188" t="s">
        <v>5</v>
      </c>
      <c r="N164" s="189" t="s">
        <v>46</v>
      </c>
      <c r="O164" s="41"/>
      <c r="P164" s="190">
        <f>O164*H164</f>
        <v>0</v>
      </c>
      <c r="Q164" s="190">
        <v>1.2E-4</v>
      </c>
      <c r="R164" s="190">
        <f>Q164*H164</f>
        <v>3.0000000000000001E-3</v>
      </c>
      <c r="S164" s="190">
        <v>0</v>
      </c>
      <c r="T164" s="191">
        <f>S164*H164</f>
        <v>0</v>
      </c>
      <c r="AR164" s="23" t="s">
        <v>401</v>
      </c>
      <c r="AT164" s="23" t="s">
        <v>169</v>
      </c>
      <c r="AU164" s="23" t="s">
        <v>84</v>
      </c>
      <c r="AY164" s="23" t="s">
        <v>166</v>
      </c>
      <c r="BE164" s="192">
        <f>IF(N164="základní",J164,0)</f>
        <v>0</v>
      </c>
      <c r="BF164" s="192">
        <f>IF(N164="snížená",J164,0)</f>
        <v>0</v>
      </c>
      <c r="BG164" s="192">
        <f>IF(N164="zákl. přenesená",J164,0)</f>
        <v>0</v>
      </c>
      <c r="BH164" s="192">
        <f>IF(N164="sníž. přenesená",J164,0)</f>
        <v>0</v>
      </c>
      <c r="BI164" s="192">
        <f>IF(N164="nulová",J164,0)</f>
        <v>0</v>
      </c>
      <c r="BJ164" s="23" t="s">
        <v>82</v>
      </c>
      <c r="BK164" s="192">
        <f>ROUND(I164*H164,2)</f>
        <v>0</v>
      </c>
      <c r="BL164" s="23" t="s">
        <v>401</v>
      </c>
      <c r="BM164" s="23" t="s">
        <v>1165</v>
      </c>
    </row>
    <row r="165" spans="2:65" s="1" customFormat="1">
      <c r="B165" s="40"/>
      <c r="D165" s="193" t="s">
        <v>174</v>
      </c>
      <c r="F165" s="194" t="s">
        <v>1164</v>
      </c>
      <c r="I165" s="195"/>
      <c r="L165" s="40"/>
      <c r="M165" s="196"/>
      <c r="N165" s="41"/>
      <c r="O165" s="41"/>
      <c r="P165" s="41"/>
      <c r="Q165" s="41"/>
      <c r="R165" s="41"/>
      <c r="S165" s="41"/>
      <c r="T165" s="69"/>
      <c r="AT165" s="23" t="s">
        <v>174</v>
      </c>
      <c r="AU165" s="23" t="s">
        <v>84</v>
      </c>
    </row>
    <row r="166" spans="2:65" s="1" customFormat="1" ht="22.5" customHeight="1">
      <c r="B166" s="180"/>
      <c r="C166" s="213" t="s">
        <v>404</v>
      </c>
      <c r="D166" s="213" t="s">
        <v>355</v>
      </c>
      <c r="E166" s="214" t="s">
        <v>1166</v>
      </c>
      <c r="F166" s="215" t="s">
        <v>1167</v>
      </c>
      <c r="G166" s="216" t="s">
        <v>245</v>
      </c>
      <c r="H166" s="217">
        <v>25</v>
      </c>
      <c r="I166" s="218"/>
      <c r="J166" s="219">
        <f>ROUND(I166*H166,2)</f>
        <v>0</v>
      </c>
      <c r="K166" s="215" t="s">
        <v>246</v>
      </c>
      <c r="L166" s="220"/>
      <c r="M166" s="221" t="s">
        <v>5</v>
      </c>
      <c r="N166" s="222" t="s">
        <v>46</v>
      </c>
      <c r="O166" s="41"/>
      <c r="P166" s="190">
        <f>O166*H166</f>
        <v>0</v>
      </c>
      <c r="Q166" s="190">
        <v>2.0000000000000002E-5</v>
      </c>
      <c r="R166" s="190">
        <f>Q166*H166</f>
        <v>5.0000000000000001E-4</v>
      </c>
      <c r="S166" s="190">
        <v>0</v>
      </c>
      <c r="T166" s="191">
        <f>S166*H166</f>
        <v>0</v>
      </c>
      <c r="AR166" s="23" t="s">
        <v>422</v>
      </c>
      <c r="AT166" s="23" t="s">
        <v>355</v>
      </c>
      <c r="AU166" s="23" t="s">
        <v>84</v>
      </c>
      <c r="AY166" s="23" t="s">
        <v>166</v>
      </c>
      <c r="BE166" s="192">
        <f>IF(N166="základní",J166,0)</f>
        <v>0</v>
      </c>
      <c r="BF166" s="192">
        <f>IF(N166="snížená",J166,0)</f>
        <v>0</v>
      </c>
      <c r="BG166" s="192">
        <f>IF(N166="zákl. přenesená",J166,0)</f>
        <v>0</v>
      </c>
      <c r="BH166" s="192">
        <f>IF(N166="sníž. přenesená",J166,0)</f>
        <v>0</v>
      </c>
      <c r="BI166" s="192">
        <f>IF(N166="nulová",J166,0)</f>
        <v>0</v>
      </c>
      <c r="BJ166" s="23" t="s">
        <v>82</v>
      </c>
      <c r="BK166" s="192">
        <f>ROUND(I166*H166,2)</f>
        <v>0</v>
      </c>
      <c r="BL166" s="23" t="s">
        <v>422</v>
      </c>
      <c r="BM166" s="23" t="s">
        <v>1168</v>
      </c>
    </row>
    <row r="167" spans="2:65" s="1" customFormat="1">
      <c r="B167" s="40"/>
      <c r="D167" s="193" t="s">
        <v>174</v>
      </c>
      <c r="F167" s="194" t="s">
        <v>1169</v>
      </c>
      <c r="I167" s="195"/>
      <c r="L167" s="40"/>
      <c r="M167" s="196"/>
      <c r="N167" s="41"/>
      <c r="O167" s="41"/>
      <c r="P167" s="41"/>
      <c r="Q167" s="41"/>
      <c r="R167" s="41"/>
      <c r="S167" s="41"/>
      <c r="T167" s="69"/>
      <c r="AT167" s="23" t="s">
        <v>174</v>
      </c>
      <c r="AU167" s="23" t="s">
        <v>84</v>
      </c>
    </row>
    <row r="168" spans="2:65" s="1" customFormat="1" ht="22.5" customHeight="1">
      <c r="B168" s="180"/>
      <c r="C168" s="181" t="s">
        <v>409</v>
      </c>
      <c r="D168" s="181" t="s">
        <v>169</v>
      </c>
      <c r="E168" s="182" t="s">
        <v>1170</v>
      </c>
      <c r="F168" s="183" t="s">
        <v>1171</v>
      </c>
      <c r="G168" s="184" t="s">
        <v>245</v>
      </c>
      <c r="H168" s="185">
        <v>15</v>
      </c>
      <c r="I168" s="186"/>
      <c r="J168" s="187">
        <f>ROUND(I168*H168,2)</f>
        <v>0</v>
      </c>
      <c r="K168" s="183" t="s">
        <v>246</v>
      </c>
      <c r="L168" s="40"/>
      <c r="M168" s="188" t="s">
        <v>5</v>
      </c>
      <c r="N168" s="189" t="s">
        <v>46</v>
      </c>
      <c r="O168" s="41"/>
      <c r="P168" s="190">
        <f>O168*H168</f>
        <v>0</v>
      </c>
      <c r="Q168" s="190">
        <v>0</v>
      </c>
      <c r="R168" s="190">
        <f>Q168*H168</f>
        <v>0</v>
      </c>
      <c r="S168" s="190">
        <v>0</v>
      </c>
      <c r="T168" s="191">
        <f>S168*H168</f>
        <v>0</v>
      </c>
      <c r="AR168" s="23" t="s">
        <v>401</v>
      </c>
      <c r="AT168" s="23" t="s">
        <v>169</v>
      </c>
      <c r="AU168" s="23" t="s">
        <v>84</v>
      </c>
      <c r="AY168" s="23" t="s">
        <v>166</v>
      </c>
      <c r="BE168" s="192">
        <f>IF(N168="základní",J168,0)</f>
        <v>0</v>
      </c>
      <c r="BF168" s="192">
        <f>IF(N168="snížená",J168,0)</f>
        <v>0</v>
      </c>
      <c r="BG168" s="192">
        <f>IF(N168="zákl. přenesená",J168,0)</f>
        <v>0</v>
      </c>
      <c r="BH168" s="192">
        <f>IF(N168="sníž. přenesená",J168,0)</f>
        <v>0</v>
      </c>
      <c r="BI168" s="192">
        <f>IF(N168="nulová",J168,0)</f>
        <v>0</v>
      </c>
      <c r="BJ168" s="23" t="s">
        <v>82</v>
      </c>
      <c r="BK168" s="192">
        <f>ROUND(I168*H168,2)</f>
        <v>0</v>
      </c>
      <c r="BL168" s="23" t="s">
        <v>401</v>
      </c>
      <c r="BM168" s="23" t="s">
        <v>1172</v>
      </c>
    </row>
    <row r="169" spans="2:65" s="1" customFormat="1" ht="24">
      <c r="B169" s="40"/>
      <c r="D169" s="193" t="s">
        <v>174</v>
      </c>
      <c r="F169" s="194" t="s">
        <v>1173</v>
      </c>
      <c r="I169" s="195"/>
      <c r="L169" s="40"/>
      <c r="M169" s="196"/>
      <c r="N169" s="41"/>
      <c r="O169" s="41"/>
      <c r="P169" s="41"/>
      <c r="Q169" s="41"/>
      <c r="R169" s="41"/>
      <c r="S169" s="41"/>
      <c r="T169" s="69"/>
      <c r="AT169" s="23" t="s">
        <v>174</v>
      </c>
      <c r="AU169" s="23" t="s">
        <v>84</v>
      </c>
    </row>
    <row r="170" spans="2:65" s="1" customFormat="1" ht="22.5" customHeight="1">
      <c r="B170" s="180"/>
      <c r="C170" s="181" t="s">
        <v>414</v>
      </c>
      <c r="D170" s="181" t="s">
        <v>169</v>
      </c>
      <c r="E170" s="182" t="s">
        <v>1174</v>
      </c>
      <c r="F170" s="183" t="s">
        <v>1175</v>
      </c>
      <c r="G170" s="184" t="s">
        <v>255</v>
      </c>
      <c r="H170" s="185">
        <v>4.5</v>
      </c>
      <c r="I170" s="186"/>
      <c r="J170" s="187">
        <f>ROUND(I170*H170,2)</f>
        <v>0</v>
      </c>
      <c r="K170" s="183" t="s">
        <v>246</v>
      </c>
      <c r="L170" s="40"/>
      <c r="M170" s="188" t="s">
        <v>5</v>
      </c>
      <c r="N170" s="189" t="s">
        <v>46</v>
      </c>
      <c r="O170" s="41"/>
      <c r="P170" s="190">
        <f>O170*H170</f>
        <v>0</v>
      </c>
      <c r="Q170" s="190">
        <v>0</v>
      </c>
      <c r="R170" s="190">
        <f>Q170*H170</f>
        <v>0</v>
      </c>
      <c r="S170" s="190">
        <v>0</v>
      </c>
      <c r="T170" s="191">
        <f>S170*H170</f>
        <v>0</v>
      </c>
      <c r="AR170" s="23" t="s">
        <v>401</v>
      </c>
      <c r="AT170" s="23" t="s">
        <v>169</v>
      </c>
      <c r="AU170" s="23" t="s">
        <v>84</v>
      </c>
      <c r="AY170" s="23" t="s">
        <v>166</v>
      </c>
      <c r="BE170" s="192">
        <f>IF(N170="základní",J170,0)</f>
        <v>0</v>
      </c>
      <c r="BF170" s="192">
        <f>IF(N170="snížená",J170,0)</f>
        <v>0</v>
      </c>
      <c r="BG170" s="192">
        <f>IF(N170="zákl. přenesená",J170,0)</f>
        <v>0</v>
      </c>
      <c r="BH170" s="192">
        <f>IF(N170="sníž. přenesená",J170,0)</f>
        <v>0</v>
      </c>
      <c r="BI170" s="192">
        <f>IF(N170="nulová",J170,0)</f>
        <v>0</v>
      </c>
      <c r="BJ170" s="23" t="s">
        <v>82</v>
      </c>
      <c r="BK170" s="192">
        <f>ROUND(I170*H170,2)</f>
        <v>0</v>
      </c>
      <c r="BL170" s="23" t="s">
        <v>401</v>
      </c>
      <c r="BM170" s="23" t="s">
        <v>1176</v>
      </c>
    </row>
    <row r="171" spans="2:65" s="1" customFormat="1">
      <c r="B171" s="40"/>
      <c r="D171" s="197" t="s">
        <v>174</v>
      </c>
      <c r="F171" s="198" t="s">
        <v>1177</v>
      </c>
      <c r="I171" s="195"/>
      <c r="L171" s="40"/>
      <c r="M171" s="196"/>
      <c r="N171" s="41"/>
      <c r="O171" s="41"/>
      <c r="P171" s="41"/>
      <c r="Q171" s="41"/>
      <c r="R171" s="41"/>
      <c r="S171" s="41"/>
      <c r="T171" s="69"/>
      <c r="AT171" s="23" t="s">
        <v>174</v>
      </c>
      <c r="AU171" s="23" t="s">
        <v>84</v>
      </c>
    </row>
    <row r="172" spans="2:65" s="12" customFormat="1">
      <c r="B172" s="202"/>
      <c r="D172" s="193" t="s">
        <v>258</v>
      </c>
      <c r="E172" s="203" t="s">
        <v>5</v>
      </c>
      <c r="F172" s="204" t="s">
        <v>1178</v>
      </c>
      <c r="H172" s="205">
        <v>4.5</v>
      </c>
      <c r="I172" s="206"/>
      <c r="L172" s="202"/>
      <c r="M172" s="207"/>
      <c r="N172" s="208"/>
      <c r="O172" s="208"/>
      <c r="P172" s="208"/>
      <c r="Q172" s="208"/>
      <c r="R172" s="208"/>
      <c r="S172" s="208"/>
      <c r="T172" s="209"/>
      <c r="AT172" s="210" t="s">
        <v>258</v>
      </c>
      <c r="AU172" s="210" t="s">
        <v>84</v>
      </c>
      <c r="AV172" s="12" t="s">
        <v>84</v>
      </c>
      <c r="AW172" s="12" t="s">
        <v>38</v>
      </c>
      <c r="AX172" s="12" t="s">
        <v>82</v>
      </c>
      <c r="AY172" s="210" t="s">
        <v>166</v>
      </c>
    </row>
    <row r="173" spans="2:65" s="1" customFormat="1" ht="22.5" customHeight="1">
      <c r="B173" s="180"/>
      <c r="C173" s="181" t="s">
        <v>419</v>
      </c>
      <c r="D173" s="181" t="s">
        <v>169</v>
      </c>
      <c r="E173" s="182" t="s">
        <v>1179</v>
      </c>
      <c r="F173" s="183" t="s">
        <v>1180</v>
      </c>
      <c r="G173" s="184" t="s">
        <v>641</v>
      </c>
      <c r="H173" s="185">
        <v>17.5</v>
      </c>
      <c r="I173" s="186"/>
      <c r="J173" s="187">
        <f>ROUND(I173*H173,2)</f>
        <v>0</v>
      </c>
      <c r="K173" s="183" t="s">
        <v>246</v>
      </c>
      <c r="L173" s="40"/>
      <c r="M173" s="188" t="s">
        <v>5</v>
      </c>
      <c r="N173" s="189" t="s">
        <v>46</v>
      </c>
      <c r="O173" s="41"/>
      <c r="P173" s="190">
        <f>O173*H173</f>
        <v>0</v>
      </c>
      <c r="Q173" s="190">
        <v>0</v>
      </c>
      <c r="R173" s="190">
        <f>Q173*H173</f>
        <v>0</v>
      </c>
      <c r="S173" s="190">
        <v>0</v>
      </c>
      <c r="T173" s="191">
        <f>S173*H173</f>
        <v>0</v>
      </c>
      <c r="AR173" s="23" t="s">
        <v>401</v>
      </c>
      <c r="AT173" s="23" t="s">
        <v>169</v>
      </c>
      <c r="AU173" s="23" t="s">
        <v>84</v>
      </c>
      <c r="AY173" s="23" t="s">
        <v>166</v>
      </c>
      <c r="BE173" s="192">
        <f>IF(N173="základní",J173,0)</f>
        <v>0</v>
      </c>
      <c r="BF173" s="192">
        <f>IF(N173="snížená",J173,0)</f>
        <v>0</v>
      </c>
      <c r="BG173" s="192">
        <f>IF(N173="zákl. přenesená",J173,0)</f>
        <v>0</v>
      </c>
      <c r="BH173" s="192">
        <f>IF(N173="sníž. přenesená",J173,0)</f>
        <v>0</v>
      </c>
      <c r="BI173" s="192">
        <f>IF(N173="nulová",J173,0)</f>
        <v>0</v>
      </c>
      <c r="BJ173" s="23" t="s">
        <v>82</v>
      </c>
      <c r="BK173" s="192">
        <f>ROUND(I173*H173,2)</f>
        <v>0</v>
      </c>
      <c r="BL173" s="23" t="s">
        <v>401</v>
      </c>
      <c r="BM173" s="23" t="s">
        <v>1181</v>
      </c>
    </row>
    <row r="174" spans="2:65" s="1" customFormat="1" ht="24">
      <c r="B174" s="40"/>
      <c r="D174" s="197" t="s">
        <v>174</v>
      </c>
      <c r="F174" s="198" t="s">
        <v>1182</v>
      </c>
      <c r="I174" s="195"/>
      <c r="L174" s="40"/>
      <c r="M174" s="196"/>
      <c r="N174" s="41"/>
      <c r="O174" s="41"/>
      <c r="P174" s="41"/>
      <c r="Q174" s="41"/>
      <c r="R174" s="41"/>
      <c r="S174" s="41"/>
      <c r="T174" s="69"/>
      <c r="AT174" s="23" t="s">
        <v>174</v>
      </c>
      <c r="AU174" s="23" t="s">
        <v>84</v>
      </c>
    </row>
    <row r="175" spans="2:65" s="12" customFormat="1">
      <c r="B175" s="202"/>
      <c r="D175" s="193" t="s">
        <v>258</v>
      </c>
      <c r="E175" s="203" t="s">
        <v>5</v>
      </c>
      <c r="F175" s="204" t="s">
        <v>1183</v>
      </c>
      <c r="H175" s="205">
        <v>17.5</v>
      </c>
      <c r="I175" s="206"/>
      <c r="L175" s="202"/>
      <c r="M175" s="207"/>
      <c r="N175" s="208"/>
      <c r="O175" s="208"/>
      <c r="P175" s="208"/>
      <c r="Q175" s="208"/>
      <c r="R175" s="208"/>
      <c r="S175" s="208"/>
      <c r="T175" s="209"/>
      <c r="AT175" s="210" t="s">
        <v>258</v>
      </c>
      <c r="AU175" s="210" t="s">
        <v>84</v>
      </c>
      <c r="AV175" s="12" t="s">
        <v>84</v>
      </c>
      <c r="AW175" s="12" t="s">
        <v>38</v>
      </c>
      <c r="AX175" s="12" t="s">
        <v>82</v>
      </c>
      <c r="AY175" s="210" t="s">
        <v>166</v>
      </c>
    </row>
    <row r="176" spans="2:65" s="1" customFormat="1" ht="22.5" customHeight="1">
      <c r="B176" s="180"/>
      <c r="C176" s="181" t="s">
        <v>424</v>
      </c>
      <c r="D176" s="181" t="s">
        <v>169</v>
      </c>
      <c r="E176" s="182" t="s">
        <v>1184</v>
      </c>
      <c r="F176" s="183" t="s">
        <v>1185</v>
      </c>
      <c r="G176" s="184" t="s">
        <v>255</v>
      </c>
      <c r="H176" s="185">
        <v>2.5</v>
      </c>
      <c r="I176" s="186"/>
      <c r="J176" s="187">
        <f>ROUND(I176*H176,2)</f>
        <v>0</v>
      </c>
      <c r="K176" s="183" t="s">
        <v>246</v>
      </c>
      <c r="L176" s="40"/>
      <c r="M176" s="188" t="s">
        <v>5</v>
      </c>
      <c r="N176" s="189" t="s">
        <v>46</v>
      </c>
      <c r="O176" s="41"/>
      <c r="P176" s="190">
        <f>O176*H176</f>
        <v>0</v>
      </c>
      <c r="Q176" s="190">
        <v>0</v>
      </c>
      <c r="R176" s="190">
        <f>Q176*H176</f>
        <v>0</v>
      </c>
      <c r="S176" s="190">
        <v>0</v>
      </c>
      <c r="T176" s="191">
        <f>S176*H176</f>
        <v>0</v>
      </c>
      <c r="AR176" s="23" t="s">
        <v>401</v>
      </c>
      <c r="AT176" s="23" t="s">
        <v>169</v>
      </c>
      <c r="AU176" s="23" t="s">
        <v>84</v>
      </c>
      <c r="AY176" s="23" t="s">
        <v>166</v>
      </c>
      <c r="BE176" s="192">
        <f>IF(N176="základní",J176,0)</f>
        <v>0</v>
      </c>
      <c r="BF176" s="192">
        <f>IF(N176="snížená",J176,0)</f>
        <v>0</v>
      </c>
      <c r="BG176" s="192">
        <f>IF(N176="zákl. přenesená",J176,0)</f>
        <v>0</v>
      </c>
      <c r="BH176" s="192">
        <f>IF(N176="sníž. přenesená",J176,0)</f>
        <v>0</v>
      </c>
      <c r="BI176" s="192">
        <f>IF(N176="nulová",J176,0)</f>
        <v>0</v>
      </c>
      <c r="BJ176" s="23" t="s">
        <v>82</v>
      </c>
      <c r="BK176" s="192">
        <f>ROUND(I176*H176,2)</f>
        <v>0</v>
      </c>
      <c r="BL176" s="23" t="s">
        <v>401</v>
      </c>
      <c r="BM176" s="23" t="s">
        <v>1186</v>
      </c>
    </row>
    <row r="177" spans="2:65" s="1" customFormat="1" ht="24">
      <c r="B177" s="40"/>
      <c r="D177" s="197" t="s">
        <v>174</v>
      </c>
      <c r="F177" s="198" t="s">
        <v>1187</v>
      </c>
      <c r="I177" s="195"/>
      <c r="L177" s="40"/>
      <c r="M177" s="196"/>
      <c r="N177" s="41"/>
      <c r="O177" s="41"/>
      <c r="P177" s="41"/>
      <c r="Q177" s="41"/>
      <c r="R177" s="41"/>
      <c r="S177" s="41"/>
      <c r="T177" s="69"/>
      <c r="AT177" s="23" t="s">
        <v>174</v>
      </c>
      <c r="AU177" s="23" t="s">
        <v>84</v>
      </c>
    </row>
    <row r="178" spans="2:65" s="12" customFormat="1">
      <c r="B178" s="202"/>
      <c r="D178" s="193" t="s">
        <v>258</v>
      </c>
      <c r="E178" s="203" t="s">
        <v>5</v>
      </c>
      <c r="F178" s="204" t="s">
        <v>1188</v>
      </c>
      <c r="H178" s="205">
        <v>2.5</v>
      </c>
      <c r="I178" s="206"/>
      <c r="L178" s="202"/>
      <c r="M178" s="207"/>
      <c r="N178" s="208"/>
      <c r="O178" s="208"/>
      <c r="P178" s="208"/>
      <c r="Q178" s="208"/>
      <c r="R178" s="208"/>
      <c r="S178" s="208"/>
      <c r="T178" s="209"/>
      <c r="AT178" s="210" t="s">
        <v>258</v>
      </c>
      <c r="AU178" s="210" t="s">
        <v>84</v>
      </c>
      <c r="AV178" s="12" t="s">
        <v>84</v>
      </c>
      <c r="AW178" s="12" t="s">
        <v>38</v>
      </c>
      <c r="AX178" s="12" t="s">
        <v>75</v>
      </c>
      <c r="AY178" s="210" t="s">
        <v>166</v>
      </c>
    </row>
    <row r="179" spans="2:65" s="1" customFormat="1" ht="22.5" customHeight="1">
      <c r="B179" s="180"/>
      <c r="C179" s="181" t="s">
        <v>428</v>
      </c>
      <c r="D179" s="181" t="s">
        <v>169</v>
      </c>
      <c r="E179" s="182" t="s">
        <v>1189</v>
      </c>
      <c r="F179" s="183" t="s">
        <v>1190</v>
      </c>
      <c r="G179" s="184" t="s">
        <v>255</v>
      </c>
      <c r="H179" s="185">
        <v>47.5</v>
      </c>
      <c r="I179" s="186"/>
      <c r="J179" s="187">
        <f>ROUND(I179*H179,2)</f>
        <v>0</v>
      </c>
      <c r="K179" s="183" t="s">
        <v>246</v>
      </c>
      <c r="L179" s="40"/>
      <c r="M179" s="188" t="s">
        <v>5</v>
      </c>
      <c r="N179" s="189" t="s">
        <v>46</v>
      </c>
      <c r="O179" s="41"/>
      <c r="P179" s="190">
        <f>O179*H179</f>
        <v>0</v>
      </c>
      <c r="Q179" s="190">
        <v>0</v>
      </c>
      <c r="R179" s="190">
        <f>Q179*H179</f>
        <v>0</v>
      </c>
      <c r="S179" s="190">
        <v>0</v>
      </c>
      <c r="T179" s="191">
        <f>S179*H179</f>
        <v>0</v>
      </c>
      <c r="AR179" s="23" t="s">
        <v>401</v>
      </c>
      <c r="AT179" s="23" t="s">
        <v>169</v>
      </c>
      <c r="AU179" s="23" t="s">
        <v>84</v>
      </c>
      <c r="AY179" s="23" t="s">
        <v>166</v>
      </c>
      <c r="BE179" s="192">
        <f>IF(N179="základní",J179,0)</f>
        <v>0</v>
      </c>
      <c r="BF179" s="192">
        <f>IF(N179="snížená",J179,0)</f>
        <v>0</v>
      </c>
      <c r="BG179" s="192">
        <f>IF(N179="zákl. přenesená",J179,0)</f>
        <v>0</v>
      </c>
      <c r="BH179" s="192">
        <f>IF(N179="sníž. přenesená",J179,0)</f>
        <v>0</v>
      </c>
      <c r="BI179" s="192">
        <f>IF(N179="nulová",J179,0)</f>
        <v>0</v>
      </c>
      <c r="BJ179" s="23" t="s">
        <v>82</v>
      </c>
      <c r="BK179" s="192">
        <f>ROUND(I179*H179,2)</f>
        <v>0</v>
      </c>
      <c r="BL179" s="23" t="s">
        <v>401</v>
      </c>
      <c r="BM179" s="23" t="s">
        <v>1191</v>
      </c>
    </row>
    <row r="180" spans="2:65" s="1" customFormat="1" ht="36">
      <c r="B180" s="40"/>
      <c r="D180" s="197" t="s">
        <v>174</v>
      </c>
      <c r="F180" s="198" t="s">
        <v>1192</v>
      </c>
      <c r="I180" s="195"/>
      <c r="L180" s="40"/>
      <c r="M180" s="196"/>
      <c r="N180" s="41"/>
      <c r="O180" s="41"/>
      <c r="P180" s="41"/>
      <c r="Q180" s="41"/>
      <c r="R180" s="41"/>
      <c r="S180" s="41"/>
      <c r="T180" s="69"/>
      <c r="AT180" s="23" t="s">
        <v>174</v>
      </c>
      <c r="AU180" s="23" t="s">
        <v>84</v>
      </c>
    </row>
    <row r="181" spans="2:65" s="12" customFormat="1">
      <c r="B181" s="202"/>
      <c r="D181" s="193" t="s">
        <v>258</v>
      </c>
      <c r="F181" s="204" t="s">
        <v>1193</v>
      </c>
      <c r="H181" s="205">
        <v>47.5</v>
      </c>
      <c r="I181" s="206"/>
      <c r="L181" s="202"/>
      <c r="M181" s="207"/>
      <c r="N181" s="208"/>
      <c r="O181" s="208"/>
      <c r="P181" s="208"/>
      <c r="Q181" s="208"/>
      <c r="R181" s="208"/>
      <c r="S181" s="208"/>
      <c r="T181" s="209"/>
      <c r="AT181" s="210" t="s">
        <v>258</v>
      </c>
      <c r="AU181" s="210" t="s">
        <v>84</v>
      </c>
      <c r="AV181" s="12" t="s">
        <v>84</v>
      </c>
      <c r="AW181" s="12" t="s">
        <v>6</v>
      </c>
      <c r="AX181" s="12" t="s">
        <v>82</v>
      </c>
      <c r="AY181" s="210" t="s">
        <v>166</v>
      </c>
    </row>
    <row r="182" spans="2:65" s="1" customFormat="1" ht="22.5" customHeight="1">
      <c r="B182" s="180"/>
      <c r="C182" s="181" t="s">
        <v>433</v>
      </c>
      <c r="D182" s="181" t="s">
        <v>169</v>
      </c>
      <c r="E182" s="182" t="s">
        <v>333</v>
      </c>
      <c r="F182" s="183" t="s">
        <v>334</v>
      </c>
      <c r="G182" s="184" t="s">
        <v>255</v>
      </c>
      <c r="H182" s="185">
        <v>2.5</v>
      </c>
      <c r="I182" s="186"/>
      <c r="J182" s="187">
        <f>ROUND(I182*H182,2)</f>
        <v>0</v>
      </c>
      <c r="K182" s="183" t="s">
        <v>5</v>
      </c>
      <c r="L182" s="40"/>
      <c r="M182" s="188" t="s">
        <v>5</v>
      </c>
      <c r="N182" s="189" t="s">
        <v>46</v>
      </c>
      <c r="O182" s="41"/>
      <c r="P182" s="190">
        <f>O182*H182</f>
        <v>0</v>
      </c>
      <c r="Q182" s="190">
        <v>0</v>
      </c>
      <c r="R182" s="190">
        <f>Q182*H182</f>
        <v>0</v>
      </c>
      <c r="S182" s="190">
        <v>0</v>
      </c>
      <c r="T182" s="191">
        <f>S182*H182</f>
        <v>0</v>
      </c>
      <c r="AR182" s="23" t="s">
        <v>165</v>
      </c>
      <c r="AT182" s="23" t="s">
        <v>169</v>
      </c>
      <c r="AU182" s="23" t="s">
        <v>84</v>
      </c>
      <c r="AY182" s="23" t="s">
        <v>166</v>
      </c>
      <c r="BE182" s="192">
        <f>IF(N182="základní",J182,0)</f>
        <v>0</v>
      </c>
      <c r="BF182" s="192">
        <f>IF(N182="snížená",J182,0)</f>
        <v>0</v>
      </c>
      <c r="BG182" s="192">
        <f>IF(N182="zákl. přenesená",J182,0)</f>
        <v>0</v>
      </c>
      <c r="BH182" s="192">
        <f>IF(N182="sníž. přenesená",J182,0)</f>
        <v>0</v>
      </c>
      <c r="BI182" s="192">
        <f>IF(N182="nulová",J182,0)</f>
        <v>0</v>
      </c>
      <c r="BJ182" s="23" t="s">
        <v>82</v>
      </c>
      <c r="BK182" s="192">
        <f>ROUND(I182*H182,2)</f>
        <v>0</v>
      </c>
      <c r="BL182" s="23" t="s">
        <v>165</v>
      </c>
      <c r="BM182" s="23" t="s">
        <v>1194</v>
      </c>
    </row>
    <row r="183" spans="2:65" s="1" customFormat="1">
      <c r="B183" s="40"/>
      <c r="D183" s="197" t="s">
        <v>174</v>
      </c>
      <c r="F183" s="198" t="s">
        <v>334</v>
      </c>
      <c r="I183" s="195"/>
      <c r="L183" s="40"/>
      <c r="M183" s="196"/>
      <c r="N183" s="41"/>
      <c r="O183" s="41"/>
      <c r="P183" s="41"/>
      <c r="Q183" s="41"/>
      <c r="R183" s="41"/>
      <c r="S183" s="41"/>
      <c r="T183" s="69"/>
      <c r="AT183" s="23" t="s">
        <v>174</v>
      </c>
      <c r="AU183" s="23" t="s">
        <v>84</v>
      </c>
    </row>
    <row r="184" spans="2:65" s="12" customFormat="1">
      <c r="B184" s="202"/>
      <c r="D184" s="193" t="s">
        <v>258</v>
      </c>
      <c r="E184" s="203" t="s">
        <v>5</v>
      </c>
      <c r="F184" s="204" t="s">
        <v>1188</v>
      </c>
      <c r="H184" s="205">
        <v>2.5</v>
      </c>
      <c r="I184" s="206"/>
      <c r="L184" s="202"/>
      <c r="M184" s="207"/>
      <c r="N184" s="208"/>
      <c r="O184" s="208"/>
      <c r="P184" s="208"/>
      <c r="Q184" s="208"/>
      <c r="R184" s="208"/>
      <c r="S184" s="208"/>
      <c r="T184" s="209"/>
      <c r="AT184" s="210" t="s">
        <v>258</v>
      </c>
      <c r="AU184" s="210" t="s">
        <v>84</v>
      </c>
      <c r="AV184" s="12" t="s">
        <v>84</v>
      </c>
      <c r="AW184" s="12" t="s">
        <v>38</v>
      </c>
      <c r="AX184" s="12" t="s">
        <v>82</v>
      </c>
      <c r="AY184" s="210" t="s">
        <v>166</v>
      </c>
    </row>
    <row r="185" spans="2:65" s="1" customFormat="1" ht="22.5" customHeight="1">
      <c r="B185" s="180"/>
      <c r="C185" s="181" t="s">
        <v>437</v>
      </c>
      <c r="D185" s="181" t="s">
        <v>169</v>
      </c>
      <c r="E185" s="182" t="s">
        <v>337</v>
      </c>
      <c r="F185" s="183" t="s">
        <v>338</v>
      </c>
      <c r="G185" s="184" t="s">
        <v>339</v>
      </c>
      <c r="H185" s="185">
        <v>5.25</v>
      </c>
      <c r="I185" s="186"/>
      <c r="J185" s="187">
        <f>ROUND(I185*H185,2)</f>
        <v>0</v>
      </c>
      <c r="K185" s="183" t="s">
        <v>5</v>
      </c>
      <c r="L185" s="40"/>
      <c r="M185" s="188" t="s">
        <v>5</v>
      </c>
      <c r="N185" s="189" t="s">
        <v>46</v>
      </c>
      <c r="O185" s="41"/>
      <c r="P185" s="190">
        <f>O185*H185</f>
        <v>0</v>
      </c>
      <c r="Q185" s="190">
        <v>0</v>
      </c>
      <c r="R185" s="190">
        <f>Q185*H185</f>
        <v>0</v>
      </c>
      <c r="S185" s="190">
        <v>0</v>
      </c>
      <c r="T185" s="191">
        <f>S185*H185</f>
        <v>0</v>
      </c>
      <c r="AR185" s="23" t="s">
        <v>165</v>
      </c>
      <c r="AT185" s="23" t="s">
        <v>169</v>
      </c>
      <c r="AU185" s="23" t="s">
        <v>84</v>
      </c>
      <c r="AY185" s="23" t="s">
        <v>166</v>
      </c>
      <c r="BE185" s="192">
        <f>IF(N185="základní",J185,0)</f>
        <v>0</v>
      </c>
      <c r="BF185" s="192">
        <f>IF(N185="snížená",J185,0)</f>
        <v>0</v>
      </c>
      <c r="BG185" s="192">
        <f>IF(N185="zákl. přenesená",J185,0)</f>
        <v>0</v>
      </c>
      <c r="BH185" s="192">
        <f>IF(N185="sníž. přenesená",J185,0)</f>
        <v>0</v>
      </c>
      <c r="BI185" s="192">
        <f>IF(N185="nulová",J185,0)</f>
        <v>0</v>
      </c>
      <c r="BJ185" s="23" t="s">
        <v>82</v>
      </c>
      <c r="BK185" s="192">
        <f>ROUND(I185*H185,2)</f>
        <v>0</v>
      </c>
      <c r="BL185" s="23" t="s">
        <v>165</v>
      </c>
      <c r="BM185" s="23" t="s">
        <v>1195</v>
      </c>
    </row>
    <row r="186" spans="2:65" s="1" customFormat="1">
      <c r="B186" s="40"/>
      <c r="D186" s="197" t="s">
        <v>174</v>
      </c>
      <c r="F186" s="198" t="s">
        <v>338</v>
      </c>
      <c r="I186" s="195"/>
      <c r="L186" s="40"/>
      <c r="M186" s="196"/>
      <c r="N186" s="41"/>
      <c r="O186" s="41"/>
      <c r="P186" s="41"/>
      <c r="Q186" s="41"/>
      <c r="R186" s="41"/>
      <c r="S186" s="41"/>
      <c r="T186" s="69"/>
      <c r="AT186" s="23" t="s">
        <v>174</v>
      </c>
      <c r="AU186" s="23" t="s">
        <v>84</v>
      </c>
    </row>
    <row r="187" spans="2:65" s="12" customFormat="1">
      <c r="B187" s="202"/>
      <c r="D187" s="197" t="s">
        <v>258</v>
      </c>
      <c r="E187" s="210" t="s">
        <v>5</v>
      </c>
      <c r="F187" s="211" t="s">
        <v>1196</v>
      </c>
      <c r="H187" s="212">
        <v>5.25</v>
      </c>
      <c r="I187" s="206"/>
      <c r="L187" s="202"/>
      <c r="M187" s="231"/>
      <c r="N187" s="232"/>
      <c r="O187" s="232"/>
      <c r="P187" s="232"/>
      <c r="Q187" s="232"/>
      <c r="R187" s="232"/>
      <c r="S187" s="232"/>
      <c r="T187" s="233"/>
      <c r="AT187" s="210" t="s">
        <v>258</v>
      </c>
      <c r="AU187" s="210" t="s">
        <v>84</v>
      </c>
      <c r="AV187" s="12" t="s">
        <v>84</v>
      </c>
      <c r="AW187" s="12" t="s">
        <v>38</v>
      </c>
      <c r="AX187" s="12" t="s">
        <v>82</v>
      </c>
      <c r="AY187" s="210" t="s">
        <v>166</v>
      </c>
    </row>
    <row r="188" spans="2:65" s="1" customFormat="1" ht="6.9" customHeight="1">
      <c r="B188" s="55"/>
      <c r="C188" s="56"/>
      <c r="D188" s="56"/>
      <c r="E188" s="56"/>
      <c r="F188" s="56"/>
      <c r="G188" s="56"/>
      <c r="H188" s="56"/>
      <c r="I188" s="133"/>
      <c r="J188" s="56"/>
      <c r="K188" s="56"/>
      <c r="L188" s="40"/>
    </row>
  </sheetData>
  <autoFilter ref="C86:K187"/>
  <mergeCells count="12">
    <mergeCell ref="E77:H77"/>
    <mergeCell ref="E79:H79"/>
    <mergeCell ref="E7:H7"/>
    <mergeCell ref="E9:H9"/>
    <mergeCell ref="E11:H11"/>
    <mergeCell ref="E26:H26"/>
    <mergeCell ref="E47:H47"/>
    <mergeCell ref="G1:H1"/>
    <mergeCell ref="L2:V2"/>
    <mergeCell ref="E49:H49"/>
    <mergeCell ref="E51:H51"/>
    <mergeCell ref="E75:H75"/>
  </mergeCells>
  <hyperlinks>
    <hyperlink ref="F1:G1" location="C2" display="1) Krycí list soupisu"/>
    <hyperlink ref="G1:H1" location="C58" display="2) Rekapitulace"/>
    <hyperlink ref="J1" location="C86" display="3) Soupis prací"/>
    <hyperlink ref="L1:V1" location="'Rekapitulace stavby'!C2" display="Rekapitulace stavby"/>
  </hyperlinks>
  <pageMargins left="0.58333330000000005" right="0.58333330000000005" top="0.58333330000000005" bottom="0.58333330000000005" header="0" footer="0"/>
  <pageSetup paperSize="9" fitToHeight="100" orientation="landscape" blackAndWhite="1" r:id="rId1"/>
  <headerFooter>
    <oddFooter>&amp;CStrana &amp;P z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10</vt:i4>
      </vt:variant>
      <vt:variant>
        <vt:lpstr>Pojmenované oblasti</vt:lpstr>
      </vt:variant>
      <vt:variant>
        <vt:i4>19</vt:i4>
      </vt:variant>
    </vt:vector>
  </HeadingPairs>
  <TitlesOfParts>
    <vt:vector size="29" baseType="lpstr">
      <vt:lpstr>Rekapitulace stavby</vt:lpstr>
      <vt:lpstr>VRN - Vedlejší a ostatní ...</vt:lpstr>
      <vt:lpstr>IO 03-01a_1 - Přípojka pl...</vt:lpstr>
      <vt:lpstr>IO 03-01a_2 - NTL areálov...</vt:lpstr>
      <vt:lpstr>IO 04-01a - Vodovodní řad...</vt:lpstr>
      <vt:lpstr>IO 04-02a - I.část - Vodo...</vt:lpstr>
      <vt:lpstr>IO 05-01a - Venkovní kana...</vt:lpstr>
      <vt:lpstr>IO-07-01a - Přípojka sděl...</vt:lpstr>
      <vt:lpstr>IO-08-02a - Veřejné osvět...</vt:lpstr>
      <vt:lpstr>Pokyny pro vyplnění</vt:lpstr>
      <vt:lpstr>'IO 03-01a_1 - Přípojka pl...'!Názvy_tisku</vt:lpstr>
      <vt:lpstr>'IO 03-01a_2 - NTL areálov...'!Názvy_tisku</vt:lpstr>
      <vt:lpstr>'IO 04-01a - Vodovodní řad...'!Názvy_tisku</vt:lpstr>
      <vt:lpstr>'IO 04-02a - I.část - Vodo...'!Názvy_tisku</vt:lpstr>
      <vt:lpstr>'IO 05-01a - Venkovní kana...'!Názvy_tisku</vt:lpstr>
      <vt:lpstr>'IO-07-01a - Přípojka sděl...'!Názvy_tisku</vt:lpstr>
      <vt:lpstr>'IO-08-02a - Veřejné osvět...'!Názvy_tisku</vt:lpstr>
      <vt:lpstr>'Rekapitulace stavby'!Názvy_tisku</vt:lpstr>
      <vt:lpstr>'VRN - Vedlejší a ostatní ...'!Názvy_tisku</vt:lpstr>
      <vt:lpstr>'IO 03-01a_1 - Přípojka pl...'!Oblast_tisku</vt:lpstr>
      <vt:lpstr>'IO 03-01a_2 - NTL areálov...'!Oblast_tisku</vt:lpstr>
      <vt:lpstr>'IO 04-01a - Vodovodní řad...'!Oblast_tisku</vt:lpstr>
      <vt:lpstr>'IO 04-02a - I.část - Vodo...'!Oblast_tisku</vt:lpstr>
      <vt:lpstr>'IO 05-01a - Venkovní kana...'!Oblast_tisku</vt:lpstr>
      <vt:lpstr>'IO-07-01a - Přípojka sděl...'!Oblast_tisku</vt:lpstr>
      <vt:lpstr>'IO-08-02a - Veřejné osvět...'!Oblast_tisku</vt:lpstr>
      <vt:lpstr>'Pokyny pro vyplnění'!Oblast_tisku</vt:lpstr>
      <vt:lpstr>'Rekapitulace stavby'!Oblast_tisku</vt:lpstr>
      <vt:lpstr>'VRN - Vedlejší a ostatní ...'!Oblast_tisku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k-36\k_36</dc:creator>
  <cp:lastModifiedBy>Nikola Alferyová</cp:lastModifiedBy>
  <dcterms:created xsi:type="dcterms:W3CDTF">2017-03-06T06:30:57Z</dcterms:created>
  <dcterms:modified xsi:type="dcterms:W3CDTF">2017-03-20T13:11:30Z</dcterms:modified>
</cp:coreProperties>
</file>