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6435"/>
  </bookViews>
  <sheets>
    <sheet name="Stavba" sheetId="1" r:id="rId1"/>
    <sheet name="0001  KL" sheetId="2" r:id="rId2"/>
    <sheet name="0001  Rek" sheetId="3" r:id="rId3"/>
    <sheet name="0001  Pol" sheetId="4" r:id="rId4"/>
    <sheet name="0002  KL" sheetId="5" r:id="rId5"/>
    <sheet name="0002  Rek" sheetId="6" r:id="rId6"/>
    <sheet name="0002  Pol" sheetId="7" r:id="rId7"/>
    <sheet name="0003  KL" sheetId="8" r:id="rId8"/>
    <sheet name="0003  Rek" sheetId="9" r:id="rId9"/>
    <sheet name="0003  Pol" sheetId="10" r:id="rId10"/>
    <sheet name="0004  KL" sheetId="11" r:id="rId11"/>
    <sheet name="0004  Rek" sheetId="12" r:id="rId12"/>
    <sheet name="0004  Pol" sheetId="13" r:id="rId13"/>
    <sheet name="0005  KL" sheetId="14" r:id="rId14"/>
    <sheet name="0005  Rek" sheetId="15" r:id="rId15"/>
    <sheet name="0005  Pol" sheetId="16" r:id="rId16"/>
  </sheets>
  <definedNames>
    <definedName name="CelkemObjekty" localSheetId="0">Stavba!$F$35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Stavba!$C$29</definedName>
    <definedName name="NazevStavby" localSheetId="0">Stavba!$E$5</definedName>
    <definedName name="_xlnm.Print_Titles" localSheetId="3">'0001  Pol'!$1:$6</definedName>
    <definedName name="_xlnm.Print_Titles" localSheetId="2">'0001  Rek'!$1:$6</definedName>
    <definedName name="_xlnm.Print_Titles" localSheetId="6">'0002  Pol'!$1:$6</definedName>
    <definedName name="_xlnm.Print_Titles" localSheetId="5">'0002  Rek'!$1:$6</definedName>
    <definedName name="_xlnm.Print_Titles" localSheetId="9">'0003  Pol'!$1:$6</definedName>
    <definedName name="_xlnm.Print_Titles" localSheetId="8">'0003  Rek'!$1:$6</definedName>
    <definedName name="_xlnm.Print_Titles" localSheetId="12">'0004  Pol'!$1:$6</definedName>
    <definedName name="_xlnm.Print_Titles" localSheetId="11">'0004  Rek'!$1:$6</definedName>
    <definedName name="_xlnm.Print_Titles" localSheetId="15">'0005  Pol'!$1:$6</definedName>
    <definedName name="_xlnm.Print_Titles" localSheetId="14">'0005  Rek'!$1:$6</definedName>
    <definedName name="Objednatel" localSheetId="0">Stavba!$D$11</definedName>
    <definedName name="Objekt" localSheetId="0">Stavba!$B$29</definedName>
    <definedName name="_xlnm.Print_Area" localSheetId="1">'0001  KL'!$A$1:$G$45</definedName>
    <definedName name="_xlnm.Print_Area" localSheetId="3">'0001  Pol'!$A$1:$K$24</definedName>
    <definedName name="_xlnm.Print_Area" localSheetId="2">'0001  Rek'!$A$1:$I$22</definedName>
    <definedName name="_xlnm.Print_Area" localSheetId="4">'0002  KL'!$A$1:$G$45</definedName>
    <definedName name="_xlnm.Print_Area" localSheetId="6">'0002  Pol'!$A$1:$K$25</definedName>
    <definedName name="_xlnm.Print_Area" localSheetId="5">'0002  Rek'!$A$1:$I$25</definedName>
    <definedName name="_xlnm.Print_Area" localSheetId="7">'0003  KL'!$A$1:$G$45</definedName>
    <definedName name="_xlnm.Print_Area" localSheetId="9">'0003  Pol'!$A$1:$K$65</definedName>
    <definedName name="_xlnm.Print_Area" localSheetId="8">'0003  Rek'!$A$1:$I$29</definedName>
    <definedName name="_xlnm.Print_Area" localSheetId="10">'0004  KL'!$A$1:$G$45</definedName>
    <definedName name="_xlnm.Print_Area" localSheetId="12">'0004  Pol'!$A$1:$K$26</definedName>
    <definedName name="_xlnm.Print_Area" localSheetId="11">'0004  Rek'!$A$1:$I$25</definedName>
    <definedName name="_xlnm.Print_Area" localSheetId="13">'0005  KL'!$A$1:$G$45</definedName>
    <definedName name="_xlnm.Print_Area" localSheetId="15">'0005  Pol'!$A$1:$K$11</definedName>
    <definedName name="_xlnm.Print_Area" localSheetId="14">'0005  Rek'!$A$1:$I$22</definedName>
    <definedName name="_xlnm.Print_Area" localSheetId="0">Stavba!$B$1:$J$84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3" hidden="1">0</definedName>
    <definedName name="solver_lin" localSheetId="6" hidden="1">0</definedName>
    <definedName name="solver_lin" localSheetId="9" hidden="1">0</definedName>
    <definedName name="solver_lin" localSheetId="12" hidden="1">0</definedName>
    <definedName name="solver_lin" localSheetId="15" hidden="1">0</definedName>
    <definedName name="solver_num" localSheetId="3" hidden="1">0</definedName>
    <definedName name="solver_num" localSheetId="6" hidden="1">0</definedName>
    <definedName name="solver_num" localSheetId="9" hidden="1">0</definedName>
    <definedName name="solver_num" localSheetId="12" hidden="1">0</definedName>
    <definedName name="solver_num" localSheetId="15" hidden="1">0</definedName>
    <definedName name="solver_opt" localSheetId="3" hidden="1">'0001  Pol'!#REF!</definedName>
    <definedName name="solver_opt" localSheetId="6" hidden="1">'0002  Pol'!#REF!</definedName>
    <definedName name="solver_opt" localSheetId="9" hidden="1">'0003  Pol'!#REF!</definedName>
    <definedName name="solver_opt" localSheetId="12" hidden="1">'0004  Pol'!#REF!</definedName>
    <definedName name="solver_opt" localSheetId="15" hidden="1">'0005  Pol'!#REF!</definedName>
    <definedName name="solver_typ" localSheetId="3" hidden="1">1</definedName>
    <definedName name="solver_typ" localSheetId="6" hidden="1">1</definedName>
    <definedName name="solver_typ" localSheetId="9" hidden="1">1</definedName>
    <definedName name="solver_typ" localSheetId="12" hidden="1">1</definedName>
    <definedName name="solver_typ" localSheetId="15" hidden="1">1</definedName>
    <definedName name="solver_val" localSheetId="3" hidden="1">0</definedName>
    <definedName name="solver_val" localSheetId="6" hidden="1">0</definedName>
    <definedName name="solver_val" localSheetId="9" hidden="1">0</definedName>
    <definedName name="solver_val" localSheetId="12" hidden="1">0</definedName>
    <definedName name="solver_val" localSheetId="15" hidden="1">0</definedName>
    <definedName name="SoucetDilu" localSheetId="0">Stavba!$F$65:$J$65</definedName>
    <definedName name="StavbaCelkem" localSheetId="0">Stavba!$H$35</definedName>
    <definedName name="Zhotovitel" localSheetId="0">Stavba!$D$7</definedName>
  </definedNames>
  <calcPr calcId="145621" fullCalcOnLoad="1"/>
</workbook>
</file>

<file path=xl/calcChain.xml><?xml version="1.0" encoding="utf-8"?>
<calcChain xmlns="http://schemas.openxmlformats.org/spreadsheetml/2006/main">
  <c r="H21" i="15" l="1"/>
  <c r="I20" i="15"/>
  <c r="D21" i="14"/>
  <c r="I19" i="15"/>
  <c r="G21" i="14" s="1"/>
  <c r="D20" i="14"/>
  <c r="I18" i="15"/>
  <c r="G20" i="14" s="1"/>
  <c r="G19" i="14"/>
  <c r="D19" i="14"/>
  <c r="I17" i="15"/>
  <c r="D18" i="14"/>
  <c r="I16" i="15"/>
  <c r="G18" i="14" s="1"/>
  <c r="D17" i="14"/>
  <c r="I15" i="15"/>
  <c r="G17" i="14" s="1"/>
  <c r="D16" i="14"/>
  <c r="I14" i="15"/>
  <c r="G16" i="14" s="1"/>
  <c r="G15" i="14"/>
  <c r="D15" i="14"/>
  <c r="I13" i="15"/>
  <c r="BE10" i="16"/>
  <c r="BD10" i="16"/>
  <c r="BC10" i="16"/>
  <c r="BB10" i="16"/>
  <c r="BA10" i="16"/>
  <c r="K10" i="16"/>
  <c r="I10" i="16"/>
  <c r="G10" i="16"/>
  <c r="BE9" i="16"/>
  <c r="BD9" i="16"/>
  <c r="BC9" i="16"/>
  <c r="BB9" i="16"/>
  <c r="BA9" i="16"/>
  <c r="K9" i="16"/>
  <c r="I9" i="16"/>
  <c r="G9" i="16"/>
  <c r="BE8" i="16"/>
  <c r="BD8" i="16"/>
  <c r="BC8" i="16"/>
  <c r="BB8" i="16"/>
  <c r="BA8" i="16"/>
  <c r="K8" i="16"/>
  <c r="I8" i="16"/>
  <c r="G8" i="16"/>
  <c r="B7" i="15"/>
  <c r="A7" i="15"/>
  <c r="BE11" i="16"/>
  <c r="I7" i="15" s="1"/>
  <c r="I8" i="15" s="1"/>
  <c r="C21" i="14" s="1"/>
  <c r="BD11" i="16"/>
  <c r="H7" i="15" s="1"/>
  <c r="H8" i="15" s="1"/>
  <c r="C17" i="14" s="1"/>
  <c r="BC11" i="16"/>
  <c r="G7" i="15" s="1"/>
  <c r="G8" i="15" s="1"/>
  <c r="C18" i="14" s="1"/>
  <c r="BB11" i="16"/>
  <c r="F7" i="15" s="1"/>
  <c r="F8" i="15" s="1"/>
  <c r="C16" i="14" s="1"/>
  <c r="BA11" i="16"/>
  <c r="E7" i="15" s="1"/>
  <c r="E8" i="15" s="1"/>
  <c r="C15" i="14" s="1"/>
  <c r="K11" i="16"/>
  <c r="I11" i="16"/>
  <c r="G11" i="16"/>
  <c r="E4" i="16"/>
  <c r="F3" i="16"/>
  <c r="G23" i="14"/>
  <c r="C33" i="14"/>
  <c r="F33" i="14" s="1"/>
  <c r="C31" i="14"/>
  <c r="G7" i="14"/>
  <c r="H24" i="12"/>
  <c r="I23" i="12"/>
  <c r="D21" i="11"/>
  <c r="I22" i="12"/>
  <c r="G21" i="11" s="1"/>
  <c r="G20" i="11"/>
  <c r="D20" i="11"/>
  <c r="I21" i="12"/>
  <c r="D19" i="11"/>
  <c r="I20" i="12"/>
  <c r="G19" i="11" s="1"/>
  <c r="D18" i="11"/>
  <c r="I19" i="12"/>
  <c r="G18" i="11" s="1"/>
  <c r="D17" i="11"/>
  <c r="I18" i="12"/>
  <c r="G17" i="11" s="1"/>
  <c r="G16" i="11"/>
  <c r="D16" i="11"/>
  <c r="I17" i="12"/>
  <c r="D15" i="11"/>
  <c r="I16" i="12"/>
  <c r="G15" i="11" s="1"/>
  <c r="BE25" i="13"/>
  <c r="BD25" i="13"/>
  <c r="BC25" i="13"/>
  <c r="BB25" i="13"/>
  <c r="BB26" i="13" s="1"/>
  <c r="F10" i="12" s="1"/>
  <c r="K25" i="13"/>
  <c r="I25" i="13"/>
  <c r="G25" i="13"/>
  <c r="BA25" i="13" s="1"/>
  <c r="BA26" i="13" s="1"/>
  <c r="E10" i="12" s="1"/>
  <c r="B10" i="12"/>
  <c r="A10" i="12"/>
  <c r="BE26" i="13"/>
  <c r="I10" i="12" s="1"/>
  <c r="BD26" i="13"/>
  <c r="H10" i="12" s="1"/>
  <c r="BC26" i="13"/>
  <c r="G10" i="12" s="1"/>
  <c r="K26" i="13"/>
  <c r="I26" i="13"/>
  <c r="BE22" i="13"/>
  <c r="BE23" i="13" s="1"/>
  <c r="I9" i="12" s="1"/>
  <c r="BD22" i="13"/>
  <c r="BC22" i="13"/>
  <c r="BB22" i="13"/>
  <c r="BA22" i="13"/>
  <c r="BA23" i="13" s="1"/>
  <c r="E9" i="12" s="1"/>
  <c r="K22" i="13"/>
  <c r="I22" i="13"/>
  <c r="I23" i="13" s="1"/>
  <c r="G22" i="13"/>
  <c r="G9" i="12"/>
  <c r="B9" i="12"/>
  <c r="A9" i="12"/>
  <c r="BD23" i="13"/>
  <c r="H9" i="12" s="1"/>
  <c r="BC23" i="13"/>
  <c r="BB23" i="13"/>
  <c r="F9" i="12" s="1"/>
  <c r="K23" i="13"/>
  <c r="G23" i="13"/>
  <c r="BE18" i="13"/>
  <c r="BD18" i="13"/>
  <c r="BC18" i="13"/>
  <c r="BB18" i="13"/>
  <c r="K18" i="13"/>
  <c r="I18" i="13"/>
  <c r="G18" i="13"/>
  <c r="BA18" i="13" s="1"/>
  <c r="BE17" i="13"/>
  <c r="BD17" i="13"/>
  <c r="BC17" i="13"/>
  <c r="BB17" i="13"/>
  <c r="K17" i="13"/>
  <c r="I17" i="13"/>
  <c r="G17" i="13"/>
  <c r="BA17" i="13" s="1"/>
  <c r="BE15" i="13"/>
  <c r="BD15" i="13"/>
  <c r="BD20" i="13" s="1"/>
  <c r="H8" i="12" s="1"/>
  <c r="BC15" i="13"/>
  <c r="BB15" i="13"/>
  <c r="K15" i="13"/>
  <c r="K20" i="13" s="1"/>
  <c r="I15" i="13"/>
  <c r="G15" i="13"/>
  <c r="BA15" i="13" s="1"/>
  <c r="BA20" i="13" s="1"/>
  <c r="E8" i="12" s="1"/>
  <c r="B8" i="12"/>
  <c r="A8" i="12"/>
  <c r="BE20" i="13"/>
  <c r="I8" i="12" s="1"/>
  <c r="BC20" i="13"/>
  <c r="G8" i="12" s="1"/>
  <c r="BB20" i="13"/>
  <c r="F8" i="12" s="1"/>
  <c r="I20" i="13"/>
  <c r="G20" i="13"/>
  <c r="BE12" i="13"/>
  <c r="BD12" i="13"/>
  <c r="BC12" i="13"/>
  <c r="BB12" i="13"/>
  <c r="BA12" i="13"/>
  <c r="K12" i="13"/>
  <c r="I12" i="13"/>
  <c r="G12" i="13"/>
  <c r="BE10" i="13"/>
  <c r="BD10" i="13"/>
  <c r="BC10" i="13"/>
  <c r="BB10" i="13"/>
  <c r="BA10" i="13"/>
  <c r="K10" i="13"/>
  <c r="I10" i="13"/>
  <c r="G10" i="13"/>
  <c r="BE9" i="13"/>
  <c r="BD9" i="13"/>
  <c r="BC9" i="13"/>
  <c r="BB9" i="13"/>
  <c r="BA9" i="13"/>
  <c r="K9" i="13"/>
  <c r="I9" i="13"/>
  <c r="G9" i="13"/>
  <c r="BE8" i="13"/>
  <c r="BD8" i="13"/>
  <c r="BC8" i="13"/>
  <c r="BC13" i="13" s="1"/>
  <c r="G7" i="12" s="1"/>
  <c r="BB8" i="13"/>
  <c r="BA8" i="13"/>
  <c r="K8" i="13"/>
  <c r="I8" i="13"/>
  <c r="I13" i="13" s="1"/>
  <c r="G8" i="13"/>
  <c r="B7" i="12"/>
  <c r="A7" i="12"/>
  <c r="BE13" i="13"/>
  <c r="I7" i="12" s="1"/>
  <c r="BD13" i="13"/>
  <c r="H7" i="12" s="1"/>
  <c r="BB13" i="13"/>
  <c r="F7" i="12" s="1"/>
  <c r="BA13" i="13"/>
  <c r="E7" i="12" s="1"/>
  <c r="K13" i="13"/>
  <c r="G13" i="13"/>
  <c r="E4" i="13"/>
  <c r="F3" i="13"/>
  <c r="G23" i="11"/>
  <c r="C33" i="11"/>
  <c r="F33" i="11" s="1"/>
  <c r="C31" i="11"/>
  <c r="G7" i="11"/>
  <c r="H28" i="9"/>
  <c r="I27" i="9"/>
  <c r="D21" i="8"/>
  <c r="I26" i="9"/>
  <c r="G21" i="8" s="1"/>
  <c r="D20" i="8"/>
  <c r="I25" i="9"/>
  <c r="G20" i="8" s="1"/>
  <c r="G19" i="8"/>
  <c r="D19" i="8"/>
  <c r="I24" i="9"/>
  <c r="G18" i="8"/>
  <c r="D18" i="8"/>
  <c r="I23" i="9"/>
  <c r="D17" i="8"/>
  <c r="I22" i="9"/>
  <c r="G17" i="8" s="1"/>
  <c r="D16" i="8"/>
  <c r="I21" i="9"/>
  <c r="G16" i="8" s="1"/>
  <c r="G15" i="8"/>
  <c r="D15" i="8"/>
  <c r="I20" i="9"/>
  <c r="BE64" i="10"/>
  <c r="BD64" i="10"/>
  <c r="BC64" i="10"/>
  <c r="BB64" i="10"/>
  <c r="BB65" i="10" s="1"/>
  <c r="F14" i="9" s="1"/>
  <c r="K64" i="10"/>
  <c r="I64" i="10"/>
  <c r="G64" i="10"/>
  <c r="BA64" i="10" s="1"/>
  <c r="BA65" i="10" s="1"/>
  <c r="E14" i="9" s="1"/>
  <c r="B14" i="9"/>
  <c r="A14" i="9"/>
  <c r="BE65" i="10"/>
  <c r="I14" i="9" s="1"/>
  <c r="BD65" i="10"/>
  <c r="H14" i="9" s="1"/>
  <c r="BC65" i="10"/>
  <c r="G14" i="9" s="1"/>
  <c r="K65" i="10"/>
  <c r="I65" i="10"/>
  <c r="BE61" i="10"/>
  <c r="BD61" i="10"/>
  <c r="BC61" i="10"/>
  <c r="BB61" i="10"/>
  <c r="BA61" i="10"/>
  <c r="K61" i="10"/>
  <c r="I61" i="10"/>
  <c r="G61" i="10"/>
  <c r="BE60" i="10"/>
  <c r="BE62" i="10" s="1"/>
  <c r="I13" i="9" s="1"/>
  <c r="BD60" i="10"/>
  <c r="BC60" i="10"/>
  <c r="BC62" i="10" s="1"/>
  <c r="G13" i="9" s="1"/>
  <c r="BB60" i="10"/>
  <c r="BA60" i="10"/>
  <c r="BA62" i="10" s="1"/>
  <c r="E13" i="9" s="1"/>
  <c r="K60" i="10"/>
  <c r="I60" i="10"/>
  <c r="I62" i="10" s="1"/>
  <c r="G60" i="10"/>
  <c r="B13" i="9"/>
  <c r="A13" i="9"/>
  <c r="BD62" i="10"/>
  <c r="H13" i="9" s="1"/>
  <c r="BB62" i="10"/>
  <c r="F13" i="9" s="1"/>
  <c r="K62" i="10"/>
  <c r="G62" i="10"/>
  <c r="BE56" i="10"/>
  <c r="BD56" i="10"/>
  <c r="BD58" i="10" s="1"/>
  <c r="H12" i="9" s="1"/>
  <c r="BC56" i="10"/>
  <c r="BB56" i="10"/>
  <c r="BB58" i="10" s="1"/>
  <c r="F12" i="9" s="1"/>
  <c r="K56" i="10"/>
  <c r="K58" i="10" s="1"/>
  <c r="I56" i="10"/>
  <c r="G56" i="10"/>
  <c r="G58" i="10" s="1"/>
  <c r="B12" i="9"/>
  <c r="A12" i="9"/>
  <c r="BE58" i="10"/>
  <c r="I12" i="9" s="1"/>
  <c r="BC58" i="10"/>
  <c r="G12" i="9" s="1"/>
  <c r="I58" i="10"/>
  <c r="BE52" i="10"/>
  <c r="BE54" i="10" s="1"/>
  <c r="I11" i="9" s="1"/>
  <c r="BD52" i="10"/>
  <c r="BC52" i="10"/>
  <c r="BC54" i="10" s="1"/>
  <c r="G11" i="9" s="1"/>
  <c r="BB52" i="10"/>
  <c r="BA52" i="10"/>
  <c r="BA54" i="10" s="1"/>
  <c r="E11" i="9" s="1"/>
  <c r="K52" i="10"/>
  <c r="I52" i="10"/>
  <c r="I54" i="10" s="1"/>
  <c r="G52" i="10"/>
  <c r="B11" i="9"/>
  <c r="A11" i="9"/>
  <c r="BD54" i="10"/>
  <c r="H11" i="9" s="1"/>
  <c r="BB54" i="10"/>
  <c r="F11" i="9" s="1"/>
  <c r="K54" i="10"/>
  <c r="G54" i="10"/>
  <c r="BE49" i="10"/>
  <c r="BD49" i="10"/>
  <c r="BC49" i="10"/>
  <c r="BB49" i="10"/>
  <c r="K49" i="10"/>
  <c r="I49" i="10"/>
  <c r="G49" i="10"/>
  <c r="BA49" i="10" s="1"/>
  <c r="BE47" i="10"/>
  <c r="BD47" i="10"/>
  <c r="BC47" i="10"/>
  <c r="BB47" i="10"/>
  <c r="K47" i="10"/>
  <c r="I47" i="10"/>
  <c r="G47" i="10"/>
  <c r="BA47" i="10" s="1"/>
  <c r="BE45" i="10"/>
  <c r="BD45" i="10"/>
  <c r="BC45" i="10"/>
  <c r="BB45" i="10"/>
  <c r="K45" i="10"/>
  <c r="I45" i="10"/>
  <c r="G45" i="10"/>
  <c r="BA45" i="10" s="1"/>
  <c r="BE44" i="10"/>
  <c r="BD44" i="10"/>
  <c r="BD50" i="10" s="1"/>
  <c r="H10" i="9" s="1"/>
  <c r="BC44" i="10"/>
  <c r="BB44" i="10"/>
  <c r="K44" i="10"/>
  <c r="K50" i="10" s="1"/>
  <c r="I44" i="10"/>
  <c r="G44" i="10"/>
  <c r="B10" i="9"/>
  <c r="A10" i="9"/>
  <c r="BE50" i="10"/>
  <c r="I10" i="9" s="1"/>
  <c r="BC50" i="10"/>
  <c r="G10" i="9" s="1"/>
  <c r="I50" i="10"/>
  <c r="BE41" i="10"/>
  <c r="BD41" i="10"/>
  <c r="BC41" i="10"/>
  <c r="BB41" i="10"/>
  <c r="BA41" i="10"/>
  <c r="K41" i="10"/>
  <c r="I41" i="10"/>
  <c r="G41" i="10"/>
  <c r="BE39" i="10"/>
  <c r="BD39" i="10"/>
  <c r="BC39" i="10"/>
  <c r="BB39" i="10"/>
  <c r="BA39" i="10"/>
  <c r="K39" i="10"/>
  <c r="I39" i="10"/>
  <c r="G39" i="10"/>
  <c r="BE37" i="10"/>
  <c r="BD37" i="10"/>
  <c r="BC37" i="10"/>
  <c r="BB37" i="10"/>
  <c r="BA37" i="10"/>
  <c r="K37" i="10"/>
  <c r="I37" i="10"/>
  <c r="G37" i="10"/>
  <c r="BE35" i="10"/>
  <c r="BD35" i="10"/>
  <c r="BC35" i="10"/>
  <c r="BB35" i="10"/>
  <c r="BA35" i="10"/>
  <c r="K35" i="10"/>
  <c r="I35" i="10"/>
  <c r="G35" i="10"/>
  <c r="BE33" i="10"/>
  <c r="BE42" i="10" s="1"/>
  <c r="BD33" i="10"/>
  <c r="BC33" i="10"/>
  <c r="BB33" i="10"/>
  <c r="BA33" i="10"/>
  <c r="BA42" i="10" s="1"/>
  <c r="K33" i="10"/>
  <c r="I33" i="10"/>
  <c r="G33" i="10"/>
  <c r="I9" i="9"/>
  <c r="E9" i="9"/>
  <c r="B9" i="9"/>
  <c r="A9" i="9"/>
  <c r="BD42" i="10"/>
  <c r="H9" i="9" s="1"/>
  <c r="BC42" i="10"/>
  <c r="G9" i="9" s="1"/>
  <c r="BB42" i="10"/>
  <c r="F9" i="9" s="1"/>
  <c r="K42" i="10"/>
  <c r="I42" i="10"/>
  <c r="G42" i="10"/>
  <c r="BE30" i="10"/>
  <c r="BD30" i="10"/>
  <c r="BC30" i="10"/>
  <c r="BB30" i="10"/>
  <c r="K30" i="10"/>
  <c r="I30" i="10"/>
  <c r="G30" i="10"/>
  <c r="BA30" i="10" s="1"/>
  <c r="BE29" i="10"/>
  <c r="BD29" i="10"/>
  <c r="BC29" i="10"/>
  <c r="BB29" i="10"/>
  <c r="K29" i="10"/>
  <c r="I29" i="10"/>
  <c r="G29" i="10"/>
  <c r="BA29" i="10" s="1"/>
  <c r="BE28" i="10"/>
  <c r="BD28" i="10"/>
  <c r="BC28" i="10"/>
  <c r="BB28" i="10"/>
  <c r="K28" i="10"/>
  <c r="K31" i="10" s="1"/>
  <c r="I28" i="10"/>
  <c r="G28" i="10"/>
  <c r="BA28" i="10" s="1"/>
  <c r="B8" i="9"/>
  <c r="A8" i="9"/>
  <c r="BE31" i="10"/>
  <c r="I8" i="9" s="1"/>
  <c r="BC31" i="10"/>
  <c r="G8" i="9" s="1"/>
  <c r="BB31" i="10"/>
  <c r="F8" i="9" s="1"/>
  <c r="I31" i="10"/>
  <c r="G31" i="10"/>
  <c r="BE25" i="10"/>
  <c r="BD25" i="10"/>
  <c r="BC25" i="10"/>
  <c r="BB25" i="10"/>
  <c r="BA25" i="10"/>
  <c r="K25" i="10"/>
  <c r="I25" i="10"/>
  <c r="G25" i="10"/>
  <c r="BE24" i="10"/>
  <c r="BD24" i="10"/>
  <c r="BC24" i="10"/>
  <c r="BB24" i="10"/>
  <c r="BA24" i="10"/>
  <c r="K24" i="10"/>
  <c r="I24" i="10"/>
  <c r="G24" i="10"/>
  <c r="BE23" i="10"/>
  <c r="BD23" i="10"/>
  <c r="BC23" i="10"/>
  <c r="BB23" i="10"/>
  <c r="BA23" i="10"/>
  <c r="K23" i="10"/>
  <c r="I23" i="10"/>
  <c r="G23" i="10"/>
  <c r="BE22" i="10"/>
  <c r="BD22" i="10"/>
  <c r="BC22" i="10"/>
  <c r="BB22" i="10"/>
  <c r="BA22" i="10"/>
  <c r="K22" i="10"/>
  <c r="I22" i="10"/>
  <c r="G22" i="10"/>
  <c r="BE21" i="10"/>
  <c r="BD21" i="10"/>
  <c r="BC21" i="10"/>
  <c r="BB21" i="10"/>
  <c r="BA21" i="10"/>
  <c r="K21" i="10"/>
  <c r="I21" i="10"/>
  <c r="G21" i="10"/>
  <c r="BE19" i="10"/>
  <c r="BD19" i="10"/>
  <c r="BC19" i="10"/>
  <c r="BB19" i="10"/>
  <c r="BA19" i="10"/>
  <c r="K19" i="10"/>
  <c r="I19" i="10"/>
  <c r="G19" i="10"/>
  <c r="BE17" i="10"/>
  <c r="BD17" i="10"/>
  <c r="BC17" i="10"/>
  <c r="BB17" i="10"/>
  <c r="BA17" i="10"/>
  <c r="K17" i="10"/>
  <c r="I17" i="10"/>
  <c r="G17" i="10"/>
  <c r="BE15" i="10"/>
  <c r="BD15" i="10"/>
  <c r="BC15" i="10"/>
  <c r="BB15" i="10"/>
  <c r="BA15" i="10"/>
  <c r="K15" i="10"/>
  <c r="I15" i="10"/>
  <c r="G15" i="10"/>
  <c r="BE13" i="10"/>
  <c r="BD13" i="10"/>
  <c r="BC13" i="10"/>
  <c r="BB13" i="10"/>
  <c r="BA13" i="10"/>
  <c r="K13" i="10"/>
  <c r="I13" i="10"/>
  <c r="G13" i="10"/>
  <c r="BE12" i="10"/>
  <c r="BD12" i="10"/>
  <c r="BC12" i="10"/>
  <c r="BB12" i="10"/>
  <c r="BA12" i="10"/>
  <c r="K12" i="10"/>
  <c r="I12" i="10"/>
  <c r="G12" i="10"/>
  <c r="BE11" i="10"/>
  <c r="BD11" i="10"/>
  <c r="BC11" i="10"/>
  <c r="BB11" i="10"/>
  <c r="BA11" i="10"/>
  <c r="K11" i="10"/>
  <c r="I11" i="10"/>
  <c r="G11" i="10"/>
  <c r="BE10" i="10"/>
  <c r="BD10" i="10"/>
  <c r="BC10" i="10"/>
  <c r="BB10" i="10"/>
  <c r="BA10" i="10"/>
  <c r="K10" i="10"/>
  <c r="I10" i="10"/>
  <c r="G10" i="10"/>
  <c r="BE9" i="10"/>
  <c r="BD9" i="10"/>
  <c r="BC9" i="10"/>
  <c r="BB9" i="10"/>
  <c r="BA9" i="10"/>
  <c r="K9" i="10"/>
  <c r="I9" i="10"/>
  <c r="G9" i="10"/>
  <c r="BE8" i="10"/>
  <c r="BD8" i="10"/>
  <c r="BC8" i="10"/>
  <c r="BC26" i="10" s="1"/>
  <c r="BB8" i="10"/>
  <c r="BA8" i="10"/>
  <c r="K8" i="10"/>
  <c r="I8" i="10"/>
  <c r="I26" i="10" s="1"/>
  <c r="G8" i="10"/>
  <c r="G7" i="9"/>
  <c r="B7" i="9"/>
  <c r="A7" i="9"/>
  <c r="BE26" i="10"/>
  <c r="I7" i="9" s="1"/>
  <c r="BD26" i="10"/>
  <c r="H7" i="9" s="1"/>
  <c r="BB26" i="10"/>
  <c r="F7" i="9" s="1"/>
  <c r="BA26" i="10"/>
  <c r="E7" i="9" s="1"/>
  <c r="K26" i="10"/>
  <c r="G26" i="10"/>
  <c r="E4" i="10"/>
  <c r="F3" i="10"/>
  <c r="G23" i="8"/>
  <c r="C33" i="8"/>
  <c r="F33" i="8" s="1"/>
  <c r="C31" i="8"/>
  <c r="G7" i="8"/>
  <c r="H24" i="6"/>
  <c r="G23" i="5" s="1"/>
  <c r="I23" i="6"/>
  <c r="D21" i="5"/>
  <c r="I22" i="6"/>
  <c r="G21" i="5" s="1"/>
  <c r="G20" i="5"/>
  <c r="D20" i="5"/>
  <c r="I21" i="6"/>
  <c r="D19" i="5"/>
  <c r="I20" i="6"/>
  <c r="G19" i="5" s="1"/>
  <c r="D18" i="5"/>
  <c r="I19" i="6"/>
  <c r="G18" i="5" s="1"/>
  <c r="D17" i="5"/>
  <c r="I18" i="6"/>
  <c r="G17" i="5" s="1"/>
  <c r="G16" i="5"/>
  <c r="D16" i="5"/>
  <c r="I17" i="6"/>
  <c r="D15" i="5"/>
  <c r="I16" i="6"/>
  <c r="G15" i="5" s="1"/>
  <c r="BE24" i="7"/>
  <c r="BD24" i="7"/>
  <c r="BC24" i="7"/>
  <c r="BB24" i="7"/>
  <c r="BB25" i="7" s="1"/>
  <c r="K24" i="7"/>
  <c r="I24" i="7"/>
  <c r="G24" i="7"/>
  <c r="F10" i="6"/>
  <c r="B10" i="6"/>
  <c r="A10" i="6"/>
  <c r="BE25" i="7"/>
  <c r="I10" i="6" s="1"/>
  <c r="BD25" i="7"/>
  <c r="H10" i="6" s="1"/>
  <c r="BC25" i="7"/>
  <c r="G10" i="6" s="1"/>
  <c r="K25" i="7"/>
  <c r="I25" i="7"/>
  <c r="BE20" i="7"/>
  <c r="BE22" i="7" s="1"/>
  <c r="BD20" i="7"/>
  <c r="BC20" i="7"/>
  <c r="BB20" i="7"/>
  <c r="BA20" i="7"/>
  <c r="BA22" i="7" s="1"/>
  <c r="K20" i="7"/>
  <c r="I20" i="7"/>
  <c r="G20" i="7"/>
  <c r="I9" i="6"/>
  <c r="E9" i="6"/>
  <c r="B9" i="6"/>
  <c r="A9" i="6"/>
  <c r="BD22" i="7"/>
  <c r="H9" i="6" s="1"/>
  <c r="BC22" i="7"/>
  <c r="G9" i="6" s="1"/>
  <c r="BB22" i="7"/>
  <c r="F9" i="6" s="1"/>
  <c r="K22" i="7"/>
  <c r="I22" i="7"/>
  <c r="G22" i="7"/>
  <c r="BE17" i="7"/>
  <c r="BD17" i="7"/>
  <c r="BC17" i="7"/>
  <c r="BB17" i="7"/>
  <c r="BA17" i="7"/>
  <c r="K17" i="7"/>
  <c r="I17" i="7"/>
  <c r="G17" i="7"/>
  <c r="BE16" i="7"/>
  <c r="BD16" i="7"/>
  <c r="BD18" i="7" s="1"/>
  <c r="BC16" i="7"/>
  <c r="BB16" i="7"/>
  <c r="BA16" i="7"/>
  <c r="K16" i="7"/>
  <c r="K18" i="7" s="1"/>
  <c r="I16" i="7"/>
  <c r="G16" i="7"/>
  <c r="H8" i="6"/>
  <c r="B8" i="6"/>
  <c r="A8" i="6"/>
  <c r="BE18" i="7"/>
  <c r="I8" i="6" s="1"/>
  <c r="BC18" i="7"/>
  <c r="G8" i="6" s="1"/>
  <c r="BB18" i="7"/>
  <c r="F8" i="6" s="1"/>
  <c r="BA18" i="7"/>
  <c r="E8" i="6" s="1"/>
  <c r="I18" i="7"/>
  <c r="G18" i="7"/>
  <c r="BE13" i="7"/>
  <c r="BD13" i="7"/>
  <c r="BC13" i="7"/>
  <c r="BB13" i="7"/>
  <c r="K13" i="7"/>
  <c r="I13" i="7"/>
  <c r="G13" i="7"/>
  <c r="BA13" i="7" s="1"/>
  <c r="BE12" i="7"/>
  <c r="BD12" i="7"/>
  <c r="BC12" i="7"/>
  <c r="BB12" i="7"/>
  <c r="K12" i="7"/>
  <c r="I12" i="7"/>
  <c r="G12" i="7"/>
  <c r="BA12" i="7" s="1"/>
  <c r="BE10" i="7"/>
  <c r="BD10" i="7"/>
  <c r="BC10" i="7"/>
  <c r="BB10" i="7"/>
  <c r="K10" i="7"/>
  <c r="I10" i="7"/>
  <c r="G10" i="7"/>
  <c r="BA10" i="7" s="1"/>
  <c r="BE8" i="7"/>
  <c r="BD8" i="7"/>
  <c r="BC8" i="7"/>
  <c r="BC14" i="7" s="1"/>
  <c r="G7" i="6" s="1"/>
  <c r="BB8" i="7"/>
  <c r="K8" i="7"/>
  <c r="I8" i="7"/>
  <c r="G8" i="7"/>
  <c r="BA8" i="7" s="1"/>
  <c r="BA14" i="7" s="1"/>
  <c r="E7" i="6" s="1"/>
  <c r="B7" i="6"/>
  <c r="A7" i="6"/>
  <c r="BE14" i="7"/>
  <c r="I7" i="6" s="1"/>
  <c r="BD14" i="7"/>
  <c r="H7" i="6" s="1"/>
  <c r="BB14" i="7"/>
  <c r="F7" i="6" s="1"/>
  <c r="K14" i="7"/>
  <c r="G14" i="7"/>
  <c r="E4" i="7"/>
  <c r="F3" i="7"/>
  <c r="C33" i="5"/>
  <c r="F33" i="5" s="1"/>
  <c r="C31" i="5"/>
  <c r="G7" i="5"/>
  <c r="H21" i="3"/>
  <c r="I20" i="3"/>
  <c r="D21" i="2"/>
  <c r="I19" i="3"/>
  <c r="G21" i="2" s="1"/>
  <c r="D20" i="2"/>
  <c r="I18" i="3"/>
  <c r="G20" i="2" s="1"/>
  <c r="G19" i="2"/>
  <c r="D19" i="2"/>
  <c r="I17" i="3"/>
  <c r="D18" i="2"/>
  <c r="I16" i="3"/>
  <c r="G18" i="2" s="1"/>
  <c r="D17" i="2"/>
  <c r="I15" i="3"/>
  <c r="G17" i="2" s="1"/>
  <c r="D16" i="2"/>
  <c r="I14" i="3"/>
  <c r="G16" i="2" s="1"/>
  <c r="G15" i="2"/>
  <c r="D15" i="2"/>
  <c r="I13" i="3"/>
  <c r="BE23" i="4"/>
  <c r="BD23" i="4"/>
  <c r="BC23" i="4"/>
  <c r="BB23" i="4"/>
  <c r="K23" i="4"/>
  <c r="I23" i="4"/>
  <c r="G23" i="4"/>
  <c r="BA23" i="4" s="1"/>
  <c r="BE22" i="4"/>
  <c r="BD22" i="4"/>
  <c r="BC22" i="4"/>
  <c r="BB22" i="4"/>
  <c r="K22" i="4"/>
  <c r="I22" i="4"/>
  <c r="G22" i="4"/>
  <c r="BA22" i="4" s="1"/>
  <c r="BE21" i="4"/>
  <c r="BD21" i="4"/>
  <c r="BC21" i="4"/>
  <c r="BB21" i="4"/>
  <c r="K21" i="4"/>
  <c r="I21" i="4"/>
  <c r="G21" i="4"/>
  <c r="BA21" i="4" s="1"/>
  <c r="BE20" i="4"/>
  <c r="BD20" i="4"/>
  <c r="BC20" i="4"/>
  <c r="BB20" i="4"/>
  <c r="K20" i="4"/>
  <c r="I20" i="4"/>
  <c r="G20" i="4"/>
  <c r="BA20" i="4" s="1"/>
  <c r="BE19" i="4"/>
  <c r="BD19" i="4"/>
  <c r="BC19" i="4"/>
  <c r="BB19" i="4"/>
  <c r="K19" i="4"/>
  <c r="I19" i="4"/>
  <c r="G19" i="4"/>
  <c r="BA19" i="4" s="1"/>
  <c r="BE18" i="4"/>
  <c r="BD18" i="4"/>
  <c r="BC18" i="4"/>
  <c r="BB18" i="4"/>
  <c r="K18" i="4"/>
  <c r="I18" i="4"/>
  <c r="G18" i="4"/>
  <c r="BA18" i="4" s="1"/>
  <c r="BE17" i="4"/>
  <c r="BD17" i="4"/>
  <c r="BC17" i="4"/>
  <c r="BB17" i="4"/>
  <c r="K17" i="4"/>
  <c r="I17" i="4"/>
  <c r="G17" i="4"/>
  <c r="BA17" i="4" s="1"/>
  <c r="BE16" i="4"/>
  <c r="BD16" i="4"/>
  <c r="BC16" i="4"/>
  <c r="BB16" i="4"/>
  <c r="K16" i="4"/>
  <c r="I16" i="4"/>
  <c r="G16" i="4"/>
  <c r="BA16" i="4" s="1"/>
  <c r="BE15" i="4"/>
  <c r="BD15" i="4"/>
  <c r="BC15" i="4"/>
  <c r="BB15" i="4"/>
  <c r="K15" i="4"/>
  <c r="I15" i="4"/>
  <c r="G15" i="4"/>
  <c r="BA15" i="4" s="1"/>
  <c r="BE14" i="4"/>
  <c r="BD14" i="4"/>
  <c r="BC14" i="4"/>
  <c r="BB14" i="4"/>
  <c r="K14" i="4"/>
  <c r="I14" i="4"/>
  <c r="G14" i="4"/>
  <c r="BA14" i="4" s="1"/>
  <c r="BE13" i="4"/>
  <c r="BD13" i="4"/>
  <c r="BC13" i="4"/>
  <c r="BB13" i="4"/>
  <c r="K13" i="4"/>
  <c r="I13" i="4"/>
  <c r="G13" i="4"/>
  <c r="BA13" i="4" s="1"/>
  <c r="BE12" i="4"/>
  <c r="BD12" i="4"/>
  <c r="BC12" i="4"/>
  <c r="BB12" i="4"/>
  <c r="K12" i="4"/>
  <c r="I12" i="4"/>
  <c r="G12" i="4"/>
  <c r="BA12" i="4" s="1"/>
  <c r="BE11" i="4"/>
  <c r="BD11" i="4"/>
  <c r="BC11" i="4"/>
  <c r="BB11" i="4"/>
  <c r="K11" i="4"/>
  <c r="I11" i="4"/>
  <c r="G11" i="4"/>
  <c r="BA11" i="4" s="1"/>
  <c r="BE10" i="4"/>
  <c r="BD10" i="4"/>
  <c r="BC10" i="4"/>
  <c r="BB10" i="4"/>
  <c r="K10" i="4"/>
  <c r="I10" i="4"/>
  <c r="G10" i="4"/>
  <c r="BA10" i="4" s="1"/>
  <c r="BE9" i="4"/>
  <c r="BD9" i="4"/>
  <c r="BC9" i="4"/>
  <c r="BB9" i="4"/>
  <c r="K9" i="4"/>
  <c r="I9" i="4"/>
  <c r="G9" i="4"/>
  <c r="BA9" i="4" s="1"/>
  <c r="BE8" i="4"/>
  <c r="BD8" i="4"/>
  <c r="BC8" i="4"/>
  <c r="BB8" i="4"/>
  <c r="K8" i="4"/>
  <c r="I8" i="4"/>
  <c r="G8" i="4"/>
  <c r="B7" i="3"/>
  <c r="A7" i="3"/>
  <c r="BE24" i="4"/>
  <c r="I7" i="3" s="1"/>
  <c r="I8" i="3" s="1"/>
  <c r="C21" i="2" s="1"/>
  <c r="BD24" i="4"/>
  <c r="H7" i="3" s="1"/>
  <c r="H8" i="3" s="1"/>
  <c r="C17" i="2" s="1"/>
  <c r="BC24" i="4"/>
  <c r="G7" i="3" s="1"/>
  <c r="G8" i="3" s="1"/>
  <c r="C18" i="2" s="1"/>
  <c r="K24" i="4"/>
  <c r="I24" i="4"/>
  <c r="E4" i="4"/>
  <c r="F3" i="4"/>
  <c r="G23" i="2"/>
  <c r="C33" i="2"/>
  <c r="F33" i="2" s="1"/>
  <c r="C31" i="2"/>
  <c r="G7" i="2"/>
  <c r="H83" i="1"/>
  <c r="J65" i="1"/>
  <c r="I65" i="1"/>
  <c r="H65" i="1"/>
  <c r="G65" i="1"/>
  <c r="F65" i="1"/>
  <c r="H47" i="1"/>
  <c r="G47" i="1"/>
  <c r="I46" i="1"/>
  <c r="F46" i="1" s="1"/>
  <c r="I45" i="1"/>
  <c r="F45" i="1" s="1"/>
  <c r="I44" i="1"/>
  <c r="F44" i="1" s="1"/>
  <c r="I43" i="1"/>
  <c r="F43" i="1" s="1"/>
  <c r="I42" i="1"/>
  <c r="H41" i="1"/>
  <c r="G41" i="1"/>
  <c r="H35" i="1"/>
  <c r="G35" i="1"/>
  <c r="I34" i="1"/>
  <c r="F34" i="1" s="1"/>
  <c r="I33" i="1"/>
  <c r="F33" i="1" s="1"/>
  <c r="I32" i="1"/>
  <c r="F32" i="1" s="1"/>
  <c r="I31" i="1"/>
  <c r="F31" i="1" s="1"/>
  <c r="I30" i="1"/>
  <c r="F30" i="1" s="1"/>
  <c r="H29" i="1"/>
  <c r="G29" i="1"/>
  <c r="D22" i="1"/>
  <c r="I21" i="1"/>
  <c r="I22" i="1" s="1"/>
  <c r="D20" i="1"/>
  <c r="I20" i="1" s="1"/>
  <c r="I19" i="1"/>
  <c r="I2" i="1"/>
  <c r="G22" i="14" l="1"/>
  <c r="C19" i="14"/>
  <c r="C22" i="14" s="1"/>
  <c r="C23" i="14" s="1"/>
  <c r="F30" i="14" s="1"/>
  <c r="F31" i="14" s="1"/>
  <c r="F11" i="12"/>
  <c r="C16" i="11" s="1"/>
  <c r="H11" i="12"/>
  <c r="C17" i="11" s="1"/>
  <c r="G22" i="11"/>
  <c r="I11" i="12"/>
  <c r="C21" i="11" s="1"/>
  <c r="E11" i="12"/>
  <c r="C15" i="11" s="1"/>
  <c r="G11" i="12"/>
  <c r="C18" i="11" s="1"/>
  <c r="G26" i="13"/>
  <c r="G22" i="8"/>
  <c r="G15" i="9"/>
  <c r="C18" i="8" s="1"/>
  <c r="I15" i="9"/>
  <c r="C21" i="8" s="1"/>
  <c r="BA31" i="10"/>
  <c r="E8" i="9" s="1"/>
  <c r="BD31" i="10"/>
  <c r="H8" i="9" s="1"/>
  <c r="H15" i="9" s="1"/>
  <c r="C17" i="8" s="1"/>
  <c r="BB50" i="10"/>
  <c r="F10" i="9" s="1"/>
  <c r="F15" i="9" s="1"/>
  <c r="C16" i="8" s="1"/>
  <c r="BA44" i="10"/>
  <c r="BA50" i="10" s="1"/>
  <c r="E10" i="9" s="1"/>
  <c r="G50" i="10"/>
  <c r="BA56" i="10"/>
  <c r="BA58" i="10" s="1"/>
  <c r="E12" i="9" s="1"/>
  <c r="G65" i="10"/>
  <c r="E60" i="1"/>
  <c r="G11" i="6"/>
  <c r="C18" i="5" s="1"/>
  <c r="G22" i="5"/>
  <c r="I11" i="6"/>
  <c r="C21" i="5" s="1"/>
  <c r="I14" i="7"/>
  <c r="F11" i="6"/>
  <c r="C16" i="5" s="1"/>
  <c r="BA24" i="7"/>
  <c r="BA25" i="7" s="1"/>
  <c r="E10" i="6" s="1"/>
  <c r="E11" i="6" s="1"/>
  <c r="C15" i="5" s="1"/>
  <c r="G25" i="7"/>
  <c r="H11" i="6"/>
  <c r="C17" i="5" s="1"/>
  <c r="E62" i="1"/>
  <c r="I23" i="1"/>
  <c r="F35" i="1"/>
  <c r="I35" i="1"/>
  <c r="I47" i="1"/>
  <c r="F42" i="1"/>
  <c r="F47" i="1" s="1"/>
  <c r="E63" i="1"/>
  <c r="E59" i="1"/>
  <c r="E56" i="1"/>
  <c r="E65" i="1"/>
  <c r="E58" i="1"/>
  <c r="E57" i="1"/>
  <c r="E55" i="1"/>
  <c r="E61" i="1"/>
  <c r="E64" i="1"/>
  <c r="BB24" i="4"/>
  <c r="F7" i="3" s="1"/>
  <c r="F8" i="3" s="1"/>
  <c r="C16" i="2" s="1"/>
  <c r="G22" i="2"/>
  <c r="BA8" i="4"/>
  <c r="BA24" i="4" s="1"/>
  <c r="E7" i="3" s="1"/>
  <c r="E8" i="3" s="1"/>
  <c r="C15" i="2" s="1"/>
  <c r="G24" i="4"/>
  <c r="F34" i="14" l="1"/>
  <c r="C19" i="11"/>
  <c r="C22" i="11" s="1"/>
  <c r="C23" i="11" s="1"/>
  <c r="F30" i="11" s="1"/>
  <c r="E15" i="9"/>
  <c r="C15" i="8" s="1"/>
  <c r="C19" i="8" s="1"/>
  <c r="C22" i="8" s="1"/>
  <c r="C23" i="8" s="1"/>
  <c r="F30" i="8" s="1"/>
  <c r="C19" i="5"/>
  <c r="C22" i="5" s="1"/>
  <c r="C23" i="5" s="1"/>
  <c r="F30" i="5" s="1"/>
  <c r="J47" i="1"/>
  <c r="J46" i="1"/>
  <c r="J42" i="1"/>
  <c r="J43" i="1"/>
  <c r="J35" i="1"/>
  <c r="J44" i="1"/>
  <c r="J31" i="1"/>
  <c r="J34" i="1"/>
  <c r="J32" i="1"/>
  <c r="J45" i="1"/>
  <c r="J33" i="1"/>
  <c r="J30" i="1"/>
  <c r="C19" i="2"/>
  <c r="C22" i="2" s="1"/>
  <c r="C23" i="2" s="1"/>
  <c r="F30" i="2" s="1"/>
  <c r="F31" i="11" l="1"/>
  <c r="F34" i="11" s="1"/>
  <c r="F31" i="8"/>
  <c r="F34" i="8" s="1"/>
  <c r="F31" i="5"/>
  <c r="F34" i="5" s="1"/>
  <c r="F31" i="2"/>
  <c r="F34" i="2" s="1"/>
</calcChain>
</file>

<file path=xl/sharedStrings.xml><?xml version="1.0" encoding="utf-8"?>
<sst xmlns="http://schemas.openxmlformats.org/spreadsheetml/2006/main" count="1023" uniqueCount="313">
  <si>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</si>
  <si>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</si>
  <si>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</si>
  <si>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</si>
  <si>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</si>
  <si>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</si>
  <si>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</si>
  <si>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</si>
  <si>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</si>
  <si>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</si>
  <si>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</si>
  <si>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</si>
  <si>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</si>
  <si>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</si>
  <si>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</si>
  <si>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</si>
  <si>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</si>
  <si>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</si>
  <si>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</si>
  <si>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</si>
  <si>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</si>
  <si>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</si>
  <si>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</si>
  <si>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Rekapitulace stavebních dílů</t>
  </si>
  <si>
    <t>Číslo a název dílu</t>
  </si>
  <si>
    <t>HSV</t>
  </si>
  <si>
    <t>PSV</t>
  </si>
  <si>
    <t>Dodávka</t>
  </si>
  <si>
    <t>Montáž</t>
  </si>
  <si>
    <t>HZS</t>
  </si>
  <si>
    <t>Rekapitulace vedlejších rozpočtových nákladů</t>
  </si>
  <si>
    <t>Název vedlejšího nákladu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</si>
  <si>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</si>
  <si>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</si>
  <si>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</si>
  <si>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</si>
  <si>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</si>
  <si>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</si>
  <si>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</si>
  <si>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</si>
  <si>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</si>
  <si>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</si>
  <si>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</si>
  <si>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</si>
  <si>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</si>
  <si>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</si>
  <si>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</si>
  <si>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</si>
  <si>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</si>
  <si>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</si>
  <si>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</si>
  <si>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</si>
  <si>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</si>
  <si>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</si>
  <si>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</si>
  <si>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</si>
  <si>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</si>
  <si>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</si>
  <si>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</si>
  <si>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</si>
  <si>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</si>
  <si>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</si>
  <si>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</si>
  <si>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</si>
  <si>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</si>
  <si>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</si>
  <si>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</si>
  <si>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</si>
  <si>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</si>
  <si>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</si>
  <si>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</si>
  <si>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</si>
  <si>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</si>
  <si>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</si>
  <si>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</si>
  <si>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</si>
  <si>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</si>
  <si>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</si>
  <si>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</si>
  <si>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</si>
  <si>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</si>
  <si>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</si>
  <si>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</si>
  <si>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</si>
  <si>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</si>
  <si>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</si>
  <si>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</si>
  <si>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</si>
  <si>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</si>
  <si>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</si>
  <si>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</si>
  <si>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</si>
  <si>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</si>
  <si>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</si>
  <si>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</si>
  <si>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</si>
  <si>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</si>
  <si>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</si>
  <si>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</si>
  <si>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</si>
  <si>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ks</t>
  </si>
  <si>
    <t>Celkem za</t>
  </si>
  <si>
    <t>SLEPÝ ROZPOČET</t>
  </si>
  <si>
    <t>Slepý rozpočet</t>
  </si>
  <si>
    <t>0990</t>
  </si>
  <si>
    <t>Rekonstrukce a odbahnění MVN Nádržka</t>
  </si>
  <si>
    <t>0990 Rekonstrukce a odbahnění MVN Nádržka</t>
  </si>
  <si>
    <t>0001</t>
  </si>
  <si>
    <t>SO-01 Odstranění nánosu</t>
  </si>
  <si>
    <t>0001 SO-01 Odstranění nánosu</t>
  </si>
  <si>
    <t/>
  </si>
  <si>
    <t>1 Zemní práce</t>
  </si>
  <si>
    <t>115101201R00</t>
  </si>
  <si>
    <t xml:space="preserve">Čerpání vody na výšku do 10 m, přítok do 500 l </t>
  </si>
  <si>
    <t>h</t>
  </si>
  <si>
    <t>115101301R00</t>
  </si>
  <si>
    <t xml:space="preserve">Pohotovost čerp.soupravy, výška 10 m, přítok 500 l </t>
  </si>
  <si>
    <t>den</t>
  </si>
  <si>
    <t>122703601R00</t>
  </si>
  <si>
    <t xml:space="preserve">Odstranění nánosu při únosnosti dna 15 - 40 kPa </t>
  </si>
  <si>
    <t>m3</t>
  </si>
  <si>
    <t>162201102R00</t>
  </si>
  <si>
    <t xml:space="preserve">Vodorovné přemístění výkopku z hor.1-4 do 50 m </t>
  </si>
  <si>
    <t>162253102R00</t>
  </si>
  <si>
    <t xml:space="preserve">Vodorovné přemístění nánosu, únos.dna 15-40 kPa </t>
  </si>
  <si>
    <t>162401102R00</t>
  </si>
  <si>
    <t xml:space="preserve">Vodorovné přemístění výkopku z hor.1-4 do 2000 m </t>
  </si>
  <si>
    <t>167101102R00</t>
  </si>
  <si>
    <t xml:space="preserve">Nakládání výkopku z hor.1-4 v množství nad 100 m3 </t>
  </si>
  <si>
    <t>171103201R00</t>
  </si>
  <si>
    <t xml:space="preserve">Ulož. sypaniny do hrází,100%PS, objem jílu do 20% </t>
  </si>
  <si>
    <t>180401211R00</t>
  </si>
  <si>
    <t xml:space="preserve">Založení trávníku lučního výsevem v rovině </t>
  </si>
  <si>
    <t>m2</t>
  </si>
  <si>
    <t>180401212R00</t>
  </si>
  <si>
    <t xml:space="preserve">Založení trávníku lučního výsevem ve svahu do 1:2 </t>
  </si>
  <si>
    <t>181006111R00</t>
  </si>
  <si>
    <t xml:space="preserve">Rozprostření zemin v rov./sklonu 1:5, tl. do 10 cm </t>
  </si>
  <si>
    <t>181101101R00</t>
  </si>
  <si>
    <t xml:space="preserve">Úprava pláně v zářezech v hor. 1-4, bez zhutnění </t>
  </si>
  <si>
    <t>181201101R00</t>
  </si>
  <si>
    <t xml:space="preserve">Úprava pláně v násypech v hor. 1-4, bez zhutnění </t>
  </si>
  <si>
    <t>182201101R00</t>
  </si>
  <si>
    <t xml:space="preserve">Svahování násypů </t>
  </si>
  <si>
    <t>199000028T00</t>
  </si>
  <si>
    <t xml:space="preserve">Příplatek za odvoz zvodnělé zeminy </t>
  </si>
  <si>
    <t>000572481</t>
  </si>
  <si>
    <t>Osivo směs luční</t>
  </si>
  <si>
    <t>kg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</si>
  <si>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</si>
  <si>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</si>
  <si>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</si>
  <si>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</si>
  <si>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</si>
  <si>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</si>
  <si>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</si>
  <si>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</si>
  <si>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Obec Psáry</t>
  </si>
  <si>
    <t>Projektový ateliér Dlabáček s.r.o. H.Králové</t>
  </si>
  <si>
    <t>0002</t>
  </si>
  <si>
    <t>SO-02 Návodní zeď</t>
  </si>
  <si>
    <t>0002 SO-02 Návodní zeď</t>
  </si>
  <si>
    <t>132201201R00</t>
  </si>
  <si>
    <t xml:space="preserve">Hloubení rýh šířky do 200 cm v hor.3 do 100 m3 </t>
  </si>
  <si>
    <t>139,5*0,8*0,8</t>
  </si>
  <si>
    <t>162701155R00</t>
  </si>
  <si>
    <t xml:space="preserve">Vodorovné přemístění výkopku z hor.5-7 do 10000 m </t>
  </si>
  <si>
    <t>94,8-24</t>
  </si>
  <si>
    <t>174101101R00</t>
  </si>
  <si>
    <t xml:space="preserve">Zásyp jam, rýh, šachet se zhutněním </t>
  </si>
  <si>
    <t>199000003R00</t>
  </si>
  <si>
    <t xml:space="preserve">Poplatek za skládku horniny 5 - 7 </t>
  </si>
  <si>
    <t>3</t>
  </si>
  <si>
    <t>Svislé a kompletní konstrukce</t>
  </si>
  <si>
    <t>3 Svislé a kompletní konstrukce</t>
  </si>
  <si>
    <t>321214511R00</t>
  </si>
  <si>
    <t xml:space="preserve">Zdivo nadzákl. přehrad z lom.kam., na sucho 1 líc </t>
  </si>
  <si>
    <t>399000000T00</t>
  </si>
  <si>
    <t xml:space="preserve">Odpočet použití vybouraného kamene </t>
  </si>
  <si>
    <t>t</t>
  </si>
  <si>
    <t>96</t>
  </si>
  <si>
    <t>Bourání konstrukcí</t>
  </si>
  <si>
    <t>96 Bourání konstrukcí</t>
  </si>
  <si>
    <t>961021311R00</t>
  </si>
  <si>
    <t xml:space="preserve">Bourání základů ze zdiva kamenného </t>
  </si>
  <si>
    <t>72,5+22,3</t>
  </si>
  <si>
    <t>99</t>
  </si>
  <si>
    <t>Staveništní přesun hmot</t>
  </si>
  <si>
    <t>99 Staveništní přesun hmot</t>
  </si>
  <si>
    <t>998321011R00</t>
  </si>
  <si>
    <t xml:space="preserve">Přesun hmot pro hráze přehradní zemní a kamenité </t>
  </si>
  <si>
    <t>0003</t>
  </si>
  <si>
    <t>SO-03 Výpustné zařízení</t>
  </si>
  <si>
    <t>0003 SO-03 Výpustné zařízení</t>
  </si>
  <si>
    <t>114203103R00</t>
  </si>
  <si>
    <t xml:space="preserve">Rozebrání dlažeb z lom.kamene do MC, spáry MC </t>
  </si>
  <si>
    <t>115001104R00</t>
  </si>
  <si>
    <t xml:space="preserve">Převedení vody potrubím o průměru do DN 300 mm </t>
  </si>
  <si>
    <t>m</t>
  </si>
  <si>
    <t>122301401R00</t>
  </si>
  <si>
    <t xml:space="preserve">Vykopávky v zemníku v hor. 4 do 100 m3 </t>
  </si>
  <si>
    <t>123202101R00</t>
  </si>
  <si>
    <t xml:space="preserve">Vykopávky zářezů v hor.3 do 1000 m3 </t>
  </si>
  <si>
    <t>2*4*1,5</t>
  </si>
  <si>
    <t>131201101R00</t>
  </si>
  <si>
    <t xml:space="preserve">Hloubení nezapažených jam v hor.3 do 100 m3 </t>
  </si>
  <si>
    <t>1*0,9*0,8</t>
  </si>
  <si>
    <t>132201101R00</t>
  </si>
  <si>
    <t xml:space="preserve">Hloubení rýh šířky do 60 cm v hor.3 do 100 m3 </t>
  </si>
  <si>
    <t>0,6*0,3*2+0,5*0,4*(1,6*2+1,8*2)+0,4*0,15*(0,6+3,6)</t>
  </si>
  <si>
    <t>12+1,97+0,72</t>
  </si>
  <si>
    <t>162501102R00</t>
  </si>
  <si>
    <t xml:space="preserve">Vodorovné přemístění výkopku z hor.1-4 do 3000 m </t>
  </si>
  <si>
    <t>172103102R00</t>
  </si>
  <si>
    <t xml:space="preserve">Zřízení těsnícího jádra, 100%PS, š.vrstvy do 3,0 m </t>
  </si>
  <si>
    <t>199000000R00</t>
  </si>
  <si>
    <t xml:space="preserve">Poplatek za skladku suti </t>
  </si>
  <si>
    <t>321311113R00</t>
  </si>
  <si>
    <t xml:space="preserve">Konstrukce přehrad z prostého betonu V8 T50 B 20 </t>
  </si>
  <si>
    <t>331122011R00</t>
  </si>
  <si>
    <t xml:space="preserve">Montáž sloupů ze ŽB hmotnosti do 1 t </t>
  </si>
  <si>
    <t>kus</t>
  </si>
  <si>
    <t>5930006</t>
  </si>
  <si>
    <t>Požerák prefa 2,5m atyp</t>
  </si>
  <si>
    <t>4</t>
  </si>
  <si>
    <t>Vodorovné konstrukce</t>
  </si>
  <si>
    <t>4 Vodorovné konstrukce</t>
  </si>
  <si>
    <t>451311521R00</t>
  </si>
  <si>
    <t xml:space="preserve">Podklad pod dlažbu z betonu V4 T0 B 12,5, do 15 cm </t>
  </si>
  <si>
    <t>3*6-2*1,8+0,8*1,6+0,9*1,9</t>
  </si>
  <si>
    <t>452218142R00</t>
  </si>
  <si>
    <t xml:space="preserve">Zajišťovací práh z upraveného lom. kamene, na MC </t>
  </si>
  <si>
    <t>0,4*0,6*(0,6+3,2)</t>
  </si>
  <si>
    <t>452311131R00</t>
  </si>
  <si>
    <t xml:space="preserve">Desky podkladní pod potrubí z betonu C 12/15 </t>
  </si>
  <si>
    <t>0,82*2,5*0,2</t>
  </si>
  <si>
    <t>452351101R00</t>
  </si>
  <si>
    <t xml:space="preserve">Bednění desek nebo sedlových loží pod potrubí </t>
  </si>
  <si>
    <t>0,2*2,5*2</t>
  </si>
  <si>
    <t>465513227R00</t>
  </si>
  <si>
    <t xml:space="preserve">Dlažba z kamene na MC, s vyspárov. MCs, tl. 25 cm </t>
  </si>
  <si>
    <t>8</t>
  </si>
  <si>
    <t>Trubní vedení</t>
  </si>
  <si>
    <t>8 Trubní vedení</t>
  </si>
  <si>
    <t>871373121R00</t>
  </si>
  <si>
    <t xml:space="preserve">Montáž trub z tvrdého PVC, gumový kroužek, DN 300 </t>
  </si>
  <si>
    <t>899623141R00</t>
  </si>
  <si>
    <t xml:space="preserve">Obetonování potrubí nebo zdiva stok betonem C12/15 </t>
  </si>
  <si>
    <t>3,14*0,5*2,5*0,15</t>
  </si>
  <si>
    <t>899643111R00</t>
  </si>
  <si>
    <t xml:space="preserve">Bednění pro obetonování potrubí v otevřeném výkopu </t>
  </si>
  <si>
    <t>0,35*2,5*2</t>
  </si>
  <si>
    <t>28611122</t>
  </si>
  <si>
    <t>Trubka PVC kanalizační hrdlovaná d 315x7,7x5000 mm</t>
  </si>
  <si>
    <t>91</t>
  </si>
  <si>
    <t>Doplňující práce na komunikaci</t>
  </si>
  <si>
    <t>91 Doplňující práce na komunikaci</t>
  </si>
  <si>
    <t>919511112R00</t>
  </si>
  <si>
    <t xml:space="preserve">Čela propustku z lomového kamene, krycí deska ŽB </t>
  </si>
  <si>
    <t>0,6*1,7*2+0,5*1,6*0,8*2+0,5*0,7*1,6+0,5*2,1*0,8*2+0,5*2,1*1,15</t>
  </si>
  <si>
    <t>93</t>
  </si>
  <si>
    <t>Dokončovací práce inženýrských staveb</t>
  </si>
  <si>
    <t>93 Dokončovací práce inženýrských staveb</t>
  </si>
  <si>
    <t>934956124R00</t>
  </si>
  <si>
    <t xml:space="preserve">Hradítka z dubového dřeva tloušťky 5 cm </t>
  </si>
  <si>
    <t>0,5*0,65*2</t>
  </si>
  <si>
    <t>960191241R00</t>
  </si>
  <si>
    <t xml:space="preserve">Bourání konstrukcí z kamenných kvádrů </t>
  </si>
  <si>
    <t>961041211R00</t>
  </si>
  <si>
    <t xml:space="preserve">Bourání mostních základů z betonu prostého </t>
  </si>
  <si>
    <t>998324011R00</t>
  </si>
  <si>
    <t xml:space="preserve">Přesun hmot pro objekty v zemních hrázích </t>
  </si>
  <si>
    <t>0004</t>
  </si>
  <si>
    <t>Panelová komunikace</t>
  </si>
  <si>
    <t>0004 Panelová komunikace</t>
  </si>
  <si>
    <t>113106241R00</t>
  </si>
  <si>
    <t xml:space="preserve">Rozebrání ploch ze silničních panelů </t>
  </si>
  <si>
    <t>113107111R00</t>
  </si>
  <si>
    <t xml:space="preserve">Odstranění podkladu pl. 200 m2,kam.těžené tl.10 cm </t>
  </si>
  <si>
    <t>121101101R00</t>
  </si>
  <si>
    <t xml:space="preserve">Sejmutí ornice s přemístěním do 50 m </t>
  </si>
  <si>
    <t>18*5*0,2</t>
  </si>
  <si>
    <t>181301103R00</t>
  </si>
  <si>
    <t xml:space="preserve">Rozprostření ornice, rovina, tl. 15-20 cm,do 500m2 </t>
  </si>
  <si>
    <t>5</t>
  </si>
  <si>
    <t>Komunikace</t>
  </si>
  <si>
    <t>5 Komunikace</t>
  </si>
  <si>
    <t>564231111R00</t>
  </si>
  <si>
    <t xml:space="preserve">Podklad ze štěrkopísku po zhutnění tloušťky 10 cm </t>
  </si>
  <si>
    <t>18*5</t>
  </si>
  <si>
    <t>584921111R00</t>
  </si>
  <si>
    <t xml:space="preserve">Osazení panelů z předpjatého betonu do 6 t/ks </t>
  </si>
  <si>
    <t>593800110030</t>
  </si>
  <si>
    <t>Panel silniční KZD 1 300x200x15 cm</t>
  </si>
  <si>
    <t>90/6</t>
  </si>
  <si>
    <t>97</t>
  </si>
  <si>
    <t>Prorážení otvorů</t>
  </si>
  <si>
    <t>97 Prorážení otvorů</t>
  </si>
  <si>
    <t>979084213R00</t>
  </si>
  <si>
    <t xml:space="preserve">Vodorovná doprava vybour. hmot po suchu do 1 km </t>
  </si>
  <si>
    <t>998226011R00</t>
  </si>
  <si>
    <t xml:space="preserve">Přesun hmot, pozemní komunikace, kryt montovaný </t>
  </si>
  <si>
    <t>0005</t>
  </si>
  <si>
    <t>Vedlejší a ostatní náklady</t>
  </si>
  <si>
    <t>0005 Vedlejší a ostatní náklady</t>
  </si>
  <si>
    <t>100000026T00</t>
  </si>
  <si>
    <t xml:space="preserve">Geodetické vytýčení stavby oprávněnou osobou </t>
  </si>
  <si>
    <t>100000046T00</t>
  </si>
  <si>
    <t xml:space="preserve">Geodet.zaměření skut.provedení 3paré+1xelektroni </t>
  </si>
  <si>
    <t>soubor</t>
  </si>
  <si>
    <t>100000126T00</t>
  </si>
  <si>
    <t xml:space="preserve">Zřízení a likvidace ZS </t>
  </si>
  <si>
    <t>Slepý rozpočet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</si>
</sst>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dd/mm/yy"/>
    <numFmt numFmtId="167" formatCode="#,##0\ &quot;Kč&quot;"/>
    <numFmt numFmtId="168" formatCode="0.00000"/>
  </numFmts>
  <fonts count="20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0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3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4" borderId="15" xfId="0" applyNumberFormat="1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3" fillId="0" borderId="7" xfId="0" applyNumberFormat="1" applyFont="1" applyBorder="1"/>
    <xf numFmtId="3" fontId="4" fillId="0" borderId="7" xfId="0" applyNumberFormat="1" applyFont="1" applyBorder="1" applyAlignment="1">
      <alignment horizontal="right"/>
    </xf>
    <xf numFmtId="164" fontId="3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64" fontId="3" fillId="4" borderId="2" xfId="0" applyNumberFormat="1" applyFont="1" applyFill="1" applyBorder="1"/>
    <xf numFmtId="3" fontId="4" fillId="4" borderId="2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Continuous" vertical="top"/>
    </xf>
    <xf numFmtId="0" fontId="1" fillId="0" borderId="10" xfId="0" applyFont="1" applyBorder="1" applyAlignment="1">
      <alignment horizontal="centerContinuous"/>
    </xf>
    <xf numFmtId="0" fontId="7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49" fontId="4" fillId="2" borderId="24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horizontal="centerContinuous"/>
    </xf>
    <xf numFmtId="0" fontId="3" fillId="0" borderId="19" xfId="0" applyFont="1" applyBorder="1"/>
    <xf numFmtId="49" fontId="3" fillId="0" borderId="25" xfId="0" applyNumberFormat="1" applyFont="1" applyBorder="1" applyAlignment="1">
      <alignment horizontal="left"/>
    </xf>
    <xf numFmtId="0" fontId="1" fillId="0" borderId="26" xfId="0" applyFont="1" applyBorder="1"/>
    <xf numFmtId="0" fontId="3" fillId="0" borderId="3" xfId="0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0" fontId="7" fillId="0" borderId="26" xfId="0" applyFont="1" applyBorder="1"/>
    <xf numFmtId="49" fontId="3" fillId="0" borderId="27" xfId="0" applyNumberFormat="1" applyFont="1" applyBorder="1" applyAlignment="1">
      <alignment horizontal="left"/>
    </xf>
    <xf numFmtId="49" fontId="7" fillId="2" borderId="26" xfId="0" applyNumberFormat="1" applyFont="1" applyFill="1" applyBorder="1"/>
    <xf numFmtId="49" fontId="1" fillId="2" borderId="3" xfId="0" applyNumberFormat="1" applyFont="1" applyFill="1" applyBorder="1"/>
    <xf numFmtId="49" fontId="7" fillId="2" borderId="2" xfId="0" applyNumberFormat="1" applyFont="1" applyFill="1" applyBorder="1"/>
    <xf numFmtId="49" fontId="1" fillId="2" borderId="2" xfId="0" applyNumberFormat="1" applyFont="1" applyFill="1" applyBorder="1"/>
    <xf numFmtId="0" fontId="3" fillId="0" borderId="15" xfId="0" applyFont="1" applyFill="1" applyBorder="1"/>
    <xf numFmtId="3" fontId="3" fillId="0" borderId="27" xfId="0" applyNumberFormat="1" applyFont="1" applyBorder="1" applyAlignment="1">
      <alignment horizontal="left"/>
    </xf>
    <xf numFmtId="0" fontId="1" fillId="0" borderId="0" xfId="0" applyFont="1" applyFill="1"/>
    <xf numFmtId="49" fontId="7" fillId="2" borderId="28" xfId="0" applyNumberFormat="1" applyFont="1" applyFill="1" applyBorder="1"/>
    <xf numFmtId="49" fontId="1" fillId="2" borderId="5" xfId="0" applyNumberFormat="1" applyFont="1" applyFill="1" applyBorder="1"/>
    <xf numFmtId="49" fontId="7" fillId="2" borderId="0" xfId="0" applyNumberFormat="1" applyFont="1" applyFill="1" applyBorder="1"/>
    <xf numFmtId="49" fontId="1" fillId="2" borderId="0" xfId="0" applyNumberFormat="1" applyFont="1" applyFill="1" applyBorder="1"/>
    <xf numFmtId="49" fontId="3" fillId="0" borderId="15" xfId="0" applyNumberFormat="1" applyFont="1" applyBorder="1" applyAlignment="1">
      <alignment horizontal="left"/>
    </xf>
    <xf numFmtId="0" fontId="3" fillId="0" borderId="29" xfId="0" applyFont="1" applyBorder="1"/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NumberFormat="1" applyFont="1" applyBorder="1"/>
    <xf numFmtId="0" fontId="3" fillId="0" borderId="30" xfId="0" applyNumberFormat="1" applyFont="1" applyBorder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3" fillId="0" borderId="30" xfId="0" applyFont="1" applyBorder="1" applyAlignment="1">
      <alignment horizontal="left"/>
    </xf>
    <xf numFmtId="0" fontId="1" fillId="0" borderId="0" xfId="0" applyFont="1" applyBorder="1"/>
    <xf numFmtId="0" fontId="3" fillId="0" borderId="15" xfId="0" applyFont="1" applyFill="1" applyBorder="1" applyAlignment="1"/>
    <xf numFmtId="0" fontId="3" fillId="0" borderId="30" xfId="0" applyFont="1" applyFill="1" applyBorder="1" applyAlignment="1"/>
    <xf numFmtId="0" fontId="1" fillId="0" borderId="0" xfId="0" applyFont="1" applyFill="1" applyBorder="1" applyAlignment="1"/>
    <xf numFmtId="0" fontId="3" fillId="0" borderId="15" xfId="0" applyFont="1" applyBorder="1" applyAlignment="1"/>
    <xf numFmtId="0" fontId="3" fillId="0" borderId="30" xfId="0" applyFont="1" applyBorder="1" applyAlignment="1"/>
    <xf numFmtId="3" fontId="1" fillId="0" borderId="0" xfId="0" applyNumberFormat="1" applyFont="1"/>
    <xf numFmtId="0" fontId="3" fillId="0" borderId="26" xfId="0" applyFont="1" applyBorder="1"/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0" fontId="1" fillId="0" borderId="33" xfId="0" applyFont="1" applyBorder="1" applyAlignment="1">
      <alignment horizontal="centerContinuous" vertical="center"/>
    </xf>
    <xf numFmtId="0" fontId="1" fillId="0" borderId="34" xfId="0" applyFont="1" applyBorder="1" applyAlignment="1">
      <alignment horizontal="centerContinuous"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0" borderId="36" xfId="0" applyFont="1" applyBorder="1"/>
    <xf numFmtId="0" fontId="1" fillId="0" borderId="21" xfId="0" applyFont="1" applyBorder="1"/>
    <xf numFmtId="3" fontId="1" fillId="0" borderId="25" xfId="0" applyNumberFormat="1" applyFont="1" applyBorder="1"/>
    <xf numFmtId="0" fontId="1" fillId="0" borderId="22" xfId="0" applyFont="1" applyBorder="1"/>
    <xf numFmtId="3" fontId="1" fillId="0" borderId="24" xfId="0" applyNumberFormat="1" applyFont="1" applyBorder="1"/>
    <xf numFmtId="0" fontId="1" fillId="0" borderId="23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7" xfId="0" applyFont="1" applyBorder="1"/>
    <xf numFmtId="0" fontId="1" fillId="0" borderId="21" xfId="0" applyFont="1" applyBorder="1" applyAlignment="1">
      <alignment shrinkToFit="1"/>
    </xf>
    <xf numFmtId="0" fontId="1" fillId="0" borderId="38" xfId="0" applyFont="1" applyBorder="1"/>
    <xf numFmtId="0" fontId="1" fillId="0" borderId="28" xfId="0" applyFont="1" applyBorder="1"/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3" fontId="1" fillId="0" borderId="41" xfId="0" applyNumberFormat="1" applyFont="1" applyBorder="1"/>
    <xf numFmtId="0" fontId="1" fillId="0" borderId="39" xfId="0" applyFont="1" applyBorder="1"/>
    <xf numFmtId="3" fontId="1" fillId="0" borderId="42" xfId="0" applyNumberFormat="1" applyFont="1" applyBorder="1"/>
    <xf numFmtId="0" fontId="1" fillId="0" borderId="40" xfId="0" applyFont="1" applyBorder="1"/>
    <xf numFmtId="0" fontId="7" fillId="2" borderId="22" xfId="0" applyFont="1" applyFill="1" applyBorder="1"/>
    <xf numFmtId="0" fontId="7" fillId="2" borderId="24" xfId="0" applyFont="1" applyFill="1" applyBorder="1"/>
    <xf numFmtId="0" fontId="7" fillId="2" borderId="23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5" xfId="0" applyFont="1" applyBorder="1"/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/>
    <xf numFmtId="0" fontId="1" fillId="0" borderId="0" xfId="0" applyFont="1" applyFill="1" applyBorder="1"/>
    <xf numFmtId="0" fontId="1" fillId="0" borderId="18" xfId="0" applyFont="1" applyBorder="1"/>
    <xf numFmtId="0" fontId="1" fillId="0" borderId="20" xfId="0" applyFont="1" applyBorder="1"/>
    <xf numFmtId="0" fontId="1" fillId="0" borderId="46" xfId="0" applyFont="1" applyBorder="1"/>
    <xf numFmtId="0" fontId="1" fillId="0" borderId="7" xfId="0" applyFont="1" applyBorder="1"/>
    <xf numFmtId="165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167" fontId="1" fillId="0" borderId="1" xfId="0" applyNumberFormat="1" applyFont="1" applyBorder="1" applyAlignment="1">
      <alignment horizontal="right" indent="2"/>
    </xf>
    <xf numFmtId="167" fontId="1" fillId="0" borderId="30" xfId="0" applyNumberFormat="1" applyFont="1" applyBorder="1" applyAlignment="1">
      <alignment horizontal="right" indent="2"/>
    </xf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0" fontId="6" fillId="2" borderId="39" xfId="0" applyFont="1" applyFill="1" applyBorder="1"/>
    <xf numFmtId="0" fontId="6" fillId="2" borderId="42" xfId="0" applyFont="1" applyFill="1" applyBorder="1"/>
    <xf numFmtId="0" fontId="6" fillId="2" borderId="40" xfId="0" applyFont="1" applyFill="1" applyBorder="1"/>
    <xf numFmtId="167" fontId="6" fillId="2" borderId="47" xfId="0" applyNumberFormat="1" applyFont="1" applyFill="1" applyBorder="1" applyAlignment="1">
      <alignment horizontal="right" indent="2"/>
    </xf>
    <xf numFmtId="167" fontId="6" fillId="2" borderId="48" xfId="0" applyNumberFormat="1" applyFont="1" applyFill="1" applyBorder="1" applyAlignment="1">
      <alignment horizontal="right" indent="2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vertical="justify"/>
    </xf>
    <xf numFmtId="0" fontId="1" fillId="0" borderId="0" xfId="0" applyFont="1" applyAlignment="1">
      <alignment horizontal="left" wrapText="1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49" fontId="7" fillId="0" borderId="51" xfId="1" applyNumberFormat="1" applyFont="1" applyBorder="1"/>
    <xf numFmtId="49" fontId="1" fillId="0" borderId="51" xfId="1" applyNumberFormat="1" applyFont="1" applyBorder="1"/>
    <xf numFmtId="49" fontId="1" fillId="0" borderId="51" xfId="1" applyNumberFormat="1" applyFont="1" applyBorder="1" applyAlignment="1">
      <alignment horizontal="right"/>
    </xf>
    <xf numFmtId="0" fontId="1" fillId="0" borderId="52" xfId="1" applyFont="1" applyBorder="1"/>
    <xf numFmtId="49" fontId="1" fillId="0" borderId="51" xfId="0" applyNumberFormat="1" applyFont="1" applyBorder="1" applyAlignment="1">
      <alignment horizontal="left"/>
    </xf>
    <xf numFmtId="0" fontId="1" fillId="0" borderId="53" xfId="0" applyNumberFormat="1" applyFont="1" applyBorder="1"/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49" fontId="7" fillId="0" borderId="56" xfId="1" applyNumberFormat="1" applyFont="1" applyBorder="1"/>
    <xf numFmtId="49" fontId="1" fillId="0" borderId="56" xfId="1" applyNumberFormat="1" applyFont="1" applyBorder="1"/>
    <xf numFmtId="49" fontId="1" fillId="0" borderId="56" xfId="1" applyNumberFormat="1" applyFont="1" applyBorder="1" applyAlignment="1">
      <alignment horizontal="right"/>
    </xf>
    <xf numFmtId="0" fontId="1" fillId="0" borderId="57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0" fontId="1" fillId="0" borderId="58" xfId="1" applyFont="1" applyBorder="1" applyAlignment="1">
      <alignment horizontal="lef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3" fontId="1" fillId="0" borderId="45" xfId="0" applyNumberFormat="1" applyFont="1" applyBorder="1"/>
    <xf numFmtId="0" fontId="7" fillId="2" borderId="12" xfId="0" applyFont="1" applyFill="1" applyBorder="1"/>
    <xf numFmtId="0" fontId="7" fillId="2" borderId="13" xfId="0" applyFont="1" applyFill="1" applyBorder="1"/>
    <xf numFmtId="3" fontId="7" fillId="2" borderId="35" xfId="0" applyNumberFormat="1" applyFont="1" applyFill="1" applyBorder="1"/>
    <xf numFmtId="3" fontId="7" fillId="2" borderId="14" xfId="0" applyNumberFormat="1" applyFont="1" applyFill="1" applyBorder="1"/>
    <xf numFmtId="3" fontId="7" fillId="2" borderId="59" xfId="0" applyNumberFormat="1" applyFont="1" applyFill="1" applyBorder="1"/>
    <xf numFmtId="3" fontId="7" fillId="2" borderId="60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4" xfId="0" applyFont="1" applyFill="1" applyBorder="1"/>
    <xf numFmtId="0" fontId="7" fillId="2" borderId="6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right"/>
    </xf>
    <xf numFmtId="4" fontId="4" fillId="2" borderId="44" xfId="0" applyNumberFormat="1" applyFont="1" applyFill="1" applyBorder="1" applyAlignment="1">
      <alignment horizontal="right"/>
    </xf>
    <xf numFmtId="0" fontId="1" fillId="0" borderId="31" xfId="0" applyFont="1" applyBorder="1"/>
    <xf numFmtId="3" fontId="1" fillId="0" borderId="3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2" borderId="39" xfId="0" applyFont="1" applyFill="1" applyBorder="1"/>
    <xf numFmtId="0" fontId="7" fillId="2" borderId="42" xfId="0" applyFont="1" applyFill="1" applyBorder="1"/>
    <xf numFmtId="0" fontId="1" fillId="2" borderId="42" xfId="0" applyFont="1" applyFill="1" applyBorder="1"/>
    <xf numFmtId="4" fontId="1" fillId="2" borderId="48" xfId="0" applyNumberFormat="1" applyFont="1" applyFill="1" applyBorder="1"/>
    <xf numFmtId="4" fontId="1" fillId="2" borderId="39" xfId="0" applyNumberFormat="1" applyFont="1" applyFill="1" applyBorder="1"/>
    <xf numFmtId="4" fontId="1" fillId="2" borderId="42" xfId="0" applyNumberFormat="1" applyFont="1" applyFill="1" applyBorder="1"/>
    <xf numFmtId="3" fontId="7" fillId="2" borderId="42" xfId="0" applyNumberFormat="1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/>
    </xf>
    <xf numFmtId="3" fontId="3" fillId="0" borderId="0" xfId="0" applyNumberFormat="1" applyFont="1"/>
    <xf numFmtId="4" fontId="3" fillId="0" borderId="0" xfId="0" applyNumberFormat="1" applyFont="1"/>
    <xf numFmtId="0" fontId="10" fillId="0" borderId="0" xfId="1" applyFont="1" applyAlignment="1">
      <alignment horizontal="center"/>
    </xf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51" xfId="1" applyFont="1" applyBorder="1"/>
    <xf numFmtId="0" fontId="3" fillId="0" borderId="52" xfId="1" applyFont="1" applyBorder="1" applyAlignment="1">
      <alignment horizontal="right"/>
    </xf>
    <xf numFmtId="49" fontId="1" fillId="0" borderId="51" xfId="1" applyNumberFormat="1" applyFont="1" applyBorder="1" applyAlignment="1">
      <alignment horizontal="left"/>
    </xf>
    <xf numFmtId="0" fontId="1" fillId="0" borderId="53" xfId="1" applyFont="1" applyBorder="1"/>
    <xf numFmtId="49" fontId="1" fillId="0" borderId="54" xfId="1" applyNumberFormat="1" applyFont="1" applyBorder="1" applyAlignment="1">
      <alignment horizontal="center"/>
    </xf>
    <xf numFmtId="0" fontId="1" fillId="0" borderId="56" xfId="1" applyFont="1" applyBorder="1"/>
    <xf numFmtId="0" fontId="1" fillId="0" borderId="57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0" fontId="1" fillId="0" borderId="58" xfId="1" applyFont="1" applyBorder="1" applyAlignment="1">
      <alignment horizontal="center" shrinkToFit="1"/>
    </xf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3" fillId="0" borderId="17" xfId="1" applyFont="1" applyBorder="1" applyAlignment="1">
      <alignment horizontal="center"/>
    </xf>
    <xf numFmtId="4" fontId="1" fillId="0" borderId="5" xfId="1" applyNumberFormat="1" applyFont="1" applyBorder="1"/>
    <xf numFmtId="0" fontId="14" fillId="0" borderId="0" xfId="1" applyFont="1" applyAlignment="1">
      <alignment wrapText="1"/>
    </xf>
    <xf numFmtId="49" fontId="3" fillId="0" borderId="17" xfId="1" applyNumberFormat="1" applyFont="1" applyBorder="1" applyAlignment="1">
      <alignment horizontal="right"/>
    </xf>
    <xf numFmtId="49" fontId="15" fillId="6" borderId="63" xfId="1" applyNumberFormat="1" applyFont="1" applyFill="1" applyBorder="1" applyAlignment="1">
      <alignment horizontal="left" wrapText="1"/>
    </xf>
    <xf numFmtId="49" fontId="16" fillId="0" borderId="64" xfId="0" applyNumberFormat="1" applyFont="1" applyBorder="1" applyAlignment="1">
      <alignment horizontal="left" wrapText="1"/>
    </xf>
    <xf numFmtId="4" fontId="15" fillId="6" borderId="65" xfId="1" applyNumberFormat="1" applyFont="1" applyFill="1" applyBorder="1" applyAlignment="1">
      <alignment horizontal="right" wrapText="1"/>
    </xf>
    <xf numFmtId="0" fontId="15" fillId="6" borderId="4" xfId="1" applyFont="1" applyFill="1" applyBorder="1" applyAlignment="1">
      <alignment horizontal="left" wrapText="1"/>
    </xf>
    <xf numFmtId="0" fontId="15" fillId="0" borderId="5" xfId="0" applyFont="1" applyBorder="1" applyAlignment="1">
      <alignment horizontal="right"/>
    </xf>
    <xf numFmtId="0" fontId="1" fillId="0" borderId="4" xfId="1" applyFont="1" applyBorder="1"/>
    <xf numFmtId="0" fontId="1" fillId="0" borderId="0" xfId="1" applyFont="1" applyBorder="1"/>
    <xf numFmtId="0" fontId="1" fillId="2" borderId="15" xfId="1" applyFont="1" applyFill="1" applyBorder="1" applyAlignment="1">
      <alignment horizontal="center"/>
    </xf>
    <xf numFmtId="49" fontId="17" fillId="2" borderId="15" xfId="1" applyNumberFormat="1" applyFont="1" applyFill="1" applyBorder="1" applyAlignment="1">
      <alignment horizontal="left"/>
    </xf>
    <xf numFmtId="0" fontId="17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18" fillId="0" borderId="0" xfId="1" applyFont="1" applyAlignment="1"/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1" fillId="0" borderId="0" xfId="1" applyFont="1" applyBorder="1" applyAlignment="1">
      <alignment horizontal="right"/>
    </xf>
    <xf numFmtId="49" fontId="3" fillId="0" borderId="28" xfId="0" applyNumberFormat="1" applyFont="1" applyBorder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61" xfId="0" applyNumberFormat="1" applyFont="1" applyBorder="1"/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pageSetUpPr fitToPage="1"/>
  </sheetPr>
  <dimension ref="A1:O84"/>
  <sheetViews>
    <sheetView showGridLines="0" tabSelected="1" topLeftCell="B11" zoomScaleNormal="100" zoomScaleSheetLayoutView="75" workbookViewId="0">
      <selection activeCell="D23" sqref="D23"/>
    </sheetView>
  </sheetViews>
  <sheetFormatPr defaultRowHeight="12.75" x14ac:dyDescent="0.2"/>
  <cols>
    <col min="1" max="1" width="0.5703125" style="1" hidden="1" customWidth="1"/>
    <col min="2" max="2" width="7.140625" style="1" customWidth="1"/>
    <col min="3" max="3" width="9.140625" style="1"/>
    <col min="4" max="4" width="19.7109375" style="1" customWidth="1"/>
    <col min="5" max="5" width="6.85546875" style="1" customWidth="1"/>
    <col min="6" max="6" width="13.140625" style="1" customWidth="1"/>
    <col min="7" max="7" width="12.42578125" style="2" customWidth="1"/>
    <col min="8" max="8" width="13.5703125" style="1" customWidth="1"/>
    <col min="9" max="9" width="11.42578125" style="2" customWidth="1"/>
    <col min="10" max="10" width="7" style="2" customWidth="1"/>
    <col min="11" max="15" width="10.7109375" style="1" customWidth="1"/>
    <col min="16" max="16384" width="9.140625" style="1"/>
  </cols>
  <sheetData>
    <row r="1" spans="2:15" ht="12" customHeight="1" x14ac:dyDescent="0.2"/>
    <row r="2" spans="2:15" ht="17.25" customHeight="1" x14ac:dyDescent="0.25">
      <c r="B2" s="3"/>
      <c r="C2" s="4" t="s">
        <v>312</v>
      </c>
      <c r="E2" s="5"/>
      <c r="F2" s="4"/>
      <c r="G2" s="6"/>
      <c r="H2" s="7" t="s">
        <v>0</v>
      </c>
      <c r="I2" s="8">
        <f ca="1">TODAY()</f>
        <v>43061</v>
      </c>
      <c r="K2" s="3"/>
    </row>
    <row r="3" spans="2:15" ht="6" customHeight="1" x14ac:dyDescent="0.2">
      <c r="C3" s="9"/>
      <c r="D3" s="10" t="s">
        <v>1</v>
      </c>
    </row>
    <row r="4" spans="2:15" ht="4.5" customHeight="1" x14ac:dyDescent="0.2"/>
    <row r="5" spans="2:15" ht="13.5" customHeight="1" x14ac:dyDescent="0.25">
      <c r="C5" s="11" t="s">
        <v>2</v>
      </c>
      <c r="D5" s="12" t="s">
        <v>104</v>
      </c>
      <c r="E5" s="13" t="s">
        <v>105</v>
      </c>
      <c r="F5" s="14"/>
      <c r="G5" s="15"/>
      <c r="H5" s="14"/>
      <c r="I5" s="15"/>
      <c r="O5" s="8"/>
    </row>
    <row r="7" spans="2:15" x14ac:dyDescent="0.2">
      <c r="C7" s="16" t="s">
        <v>3</v>
      </c>
      <c r="D7" s="17" t="s">
        <v>157</v>
      </c>
      <c r="H7" s="18" t="s">
        <v>4</v>
      </c>
      <c r="J7" s="17"/>
      <c r="K7" s="17"/>
    </row>
    <row r="8" spans="2:15" x14ac:dyDescent="0.2">
      <c r="D8" s="17"/>
      <c r="H8" s="18" t="s">
        <v>5</v>
      </c>
      <c r="J8" s="17"/>
      <c r="K8" s="17"/>
    </row>
    <row r="9" spans="2:15" x14ac:dyDescent="0.2">
      <c r="C9" s="18"/>
      <c r="D9" s="17"/>
      <c r="H9" s="18"/>
      <c r="J9" s="17"/>
    </row>
    <row r="10" spans="2:15" x14ac:dyDescent="0.2">
      <c r="H10" s="18"/>
      <c r="J10" s="17"/>
    </row>
    <row r="11" spans="2:15" x14ac:dyDescent="0.2">
      <c r="C11" s="16" t="s">
        <v>6</v>
      </c>
      <c r="D11" s="17"/>
      <c r="H11" s="18" t="s">
        <v>4</v>
      </c>
      <c r="J11" s="17"/>
      <c r="K11" s="17"/>
    </row>
    <row r="12" spans="2:15" x14ac:dyDescent="0.2">
      <c r="D12" s="17"/>
      <c r="H12" s="18" t="s">
        <v>5</v>
      </c>
      <c r="J12" s="17"/>
      <c r="K12" s="17"/>
    </row>
    <row r="13" spans="2:15" ht="12" customHeight="1" x14ac:dyDescent="0.2">
      <c r="C13" s="18"/>
      <c r="D13" s="17"/>
      <c r="J13" s="18"/>
    </row>
    <row r="14" spans="2:15" ht="24.75" customHeight="1" x14ac:dyDescent="0.2">
      <c r="C14" s="19" t="s">
        <v>7</v>
      </c>
      <c r="H14" s="19" t="s">
        <v>8</v>
      </c>
      <c r="J14" s="18"/>
    </row>
    <row r="15" spans="2:15" ht="12.75" customHeight="1" x14ac:dyDescent="0.2">
      <c r="J15" s="18"/>
    </row>
    <row r="16" spans="2:15" ht="28.5" customHeight="1" x14ac:dyDescent="0.2">
      <c r="C16" s="19" t="s">
        <v>9</v>
      </c>
      <c r="H16" s="19" t="s">
        <v>9</v>
      </c>
    </row>
    <row r="17" spans="2:12" ht="25.5" customHeight="1" x14ac:dyDescent="0.2"/>
    <row r="18" spans="2:12" ht="13.5" customHeight="1" x14ac:dyDescent="0.2">
      <c r="B18" s="20"/>
      <c r="C18" s="21"/>
      <c r="D18" s="21"/>
      <c r="E18" s="22"/>
      <c r="F18" s="23"/>
      <c r="G18" s="24"/>
      <c r="H18" s="25"/>
      <c r="I18" s="24"/>
      <c r="J18" s="26" t="s">
        <v>10</v>
      </c>
      <c r="K18" s="27"/>
    </row>
    <row r="19" spans="2:12" ht="15" customHeight="1" x14ac:dyDescent="0.2">
      <c r="B19" s="28" t="s">
        <v>11</v>
      </c>
      <c r="C19" s="29"/>
      <c r="D19" s="30">
        <v>15</v>
      </c>
      <c r="E19" s="31" t="s">
        <v>12</v>
      </c>
      <c r="F19" s="32"/>
      <c r="G19" s="33"/>
      <c r="H19" s="33"/>
      <c r="I19" s="34">
        <f>ROUND(G35,0)</f>
        <v>0</v>
      </c>
      <c r="J19" s="35"/>
      <c r="K19" s="36"/>
    </row>
    <row r="20" spans="2:12" x14ac:dyDescent="0.2">
      <c r="B20" s="28" t="s">
        <v>13</v>
      </c>
      <c r="C20" s="29"/>
      <c r="D20" s="30">
        <f>SazbaDPH1</f>
        <v>15</v>
      </c>
      <c r="E20" s="31" t="s">
        <v>12</v>
      </c>
      <c r="F20" s="37"/>
      <c r="G20" s="38"/>
      <c r="H20" s="38"/>
      <c r="I20" s="39">
        <f>ROUND(I19*D20/100,0)</f>
        <v>0</v>
      </c>
      <c r="J20" s="40"/>
      <c r="K20" s="36"/>
    </row>
    <row r="21" spans="2:12" x14ac:dyDescent="0.2">
      <c r="B21" s="28" t="s">
        <v>11</v>
      </c>
      <c r="C21" s="29"/>
      <c r="D21" s="30">
        <v>21</v>
      </c>
      <c r="E21" s="31" t="s">
        <v>12</v>
      </c>
      <c r="F21" s="37"/>
      <c r="G21" s="38"/>
      <c r="H21" s="38"/>
      <c r="I21" s="39">
        <f>ROUND(H35,0)</f>
        <v>0</v>
      </c>
      <c r="J21" s="40"/>
      <c r="K21" s="36"/>
    </row>
    <row r="22" spans="2:12" ht="13.5" thickBot="1" x14ac:dyDescent="0.25">
      <c r="B22" s="28" t="s">
        <v>13</v>
      </c>
      <c r="C22" s="29"/>
      <c r="D22" s="30">
        <f>SazbaDPH2</f>
        <v>21</v>
      </c>
      <c r="E22" s="31" t="s">
        <v>12</v>
      </c>
      <c r="F22" s="41"/>
      <c r="G22" s="42"/>
      <c r="H22" s="42"/>
      <c r="I22" s="43">
        <f>ROUND(I21*D21/100,0)</f>
        <v>0</v>
      </c>
      <c r="J22" s="44"/>
      <c r="K22" s="36"/>
    </row>
    <row r="23" spans="2:12" ht="16.5" thickBot="1" x14ac:dyDescent="0.25">
      <c r="B23" s="45" t="s">
        <v>14</v>
      </c>
      <c r="C23" s="46"/>
      <c r="D23" s="46"/>
      <c r="E23" s="47"/>
      <c r="F23" s="48"/>
      <c r="G23" s="49"/>
      <c r="H23" s="49"/>
      <c r="I23" s="50">
        <f>SUM(I19:I22)</f>
        <v>0</v>
      </c>
      <c r="J23" s="51"/>
      <c r="K23" s="52"/>
    </row>
    <row r="26" spans="2:12" ht="1.5" customHeight="1" x14ac:dyDescent="0.2"/>
    <row r="27" spans="2:12" ht="15.75" customHeight="1" x14ac:dyDescent="0.25">
      <c r="B27" s="13" t="s">
        <v>15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</row>
    <row r="28" spans="2:12" ht="5.25" customHeight="1" x14ac:dyDescent="0.2">
      <c r="L28" s="54"/>
    </row>
    <row r="29" spans="2:12" ht="24" customHeight="1" x14ac:dyDescent="0.2">
      <c r="B29" s="55" t="s">
        <v>16</v>
      </c>
      <c r="C29" s="56"/>
      <c r="D29" s="56"/>
      <c r="E29" s="57"/>
      <c r="F29" s="58" t="s">
        <v>17</v>
      </c>
      <c r="G29" s="59" t="str">
        <f>CONCATENATE("Základ DPH ",SazbaDPH1," %")</f>
        <v>Základ DPH 15 %</v>
      </c>
      <c r="H29" s="58" t="str">
        <f>CONCATENATE("Základ DPH ",SazbaDPH2," %")</f>
        <v>Základ DPH 21 %</v>
      </c>
      <c r="I29" s="58" t="s">
        <v>18</v>
      </c>
      <c r="J29" s="58" t="s">
        <v>12</v>
      </c>
    </row>
    <row r="30" spans="2:12" x14ac:dyDescent="0.2">
      <c r="B30" s="60" t="s">
        <v>107</v>
      </c>
      <c r="C30" s="61" t="s">
        <v>108</v>
      </c>
      <c r="D30" s="62"/>
      <c r="E30" s="63"/>
      <c r="F30" s="64">
        <f>G30+H30+I30</f>
        <v>0</v>
      </c>
      <c r="G30" s="65">
        <v>0</v>
      </c>
      <c r="H30" s="66">
        <v>0</v>
      </c>
      <c r="I30" s="66">
        <f t="shared" ref="I30:I34" si="0">(G30*SazbaDPH1)/100+(H30*SazbaDPH2)/100</f>
        <v>0</v>
      </c>
      <c r="J30" s="67" t="str">
        <f t="shared" ref="J30:J34" si="1">IF(CelkemObjekty=0,"",F30/CelkemObjekty*100)</f>
        <v/>
      </c>
    </row>
    <row r="31" spans="2:12" x14ac:dyDescent="0.2">
      <c r="B31" s="68" t="s">
        <v>159</v>
      </c>
      <c r="C31" s="69" t="s">
        <v>160</v>
      </c>
      <c r="D31" s="70"/>
      <c r="E31" s="71"/>
      <c r="F31" s="72">
        <f t="shared" ref="F31:F34" si="2">G31+H31+I31</f>
        <v>0</v>
      </c>
      <c r="G31" s="73">
        <v>0</v>
      </c>
      <c r="H31" s="74">
        <v>0</v>
      </c>
      <c r="I31" s="74">
        <f t="shared" si="0"/>
        <v>0</v>
      </c>
      <c r="J31" s="67" t="str">
        <f t="shared" si="1"/>
        <v/>
      </c>
    </row>
    <row r="32" spans="2:12" x14ac:dyDescent="0.2">
      <c r="B32" s="68" t="s">
        <v>191</v>
      </c>
      <c r="C32" s="69" t="s">
        <v>192</v>
      </c>
      <c r="D32" s="70"/>
      <c r="E32" s="71"/>
      <c r="F32" s="72">
        <f t="shared" si="2"/>
        <v>0</v>
      </c>
      <c r="G32" s="73">
        <v>0</v>
      </c>
      <c r="H32" s="74">
        <v>0</v>
      </c>
      <c r="I32" s="74">
        <f t="shared" si="0"/>
        <v>0</v>
      </c>
      <c r="J32" s="67" t="str">
        <f t="shared" si="1"/>
        <v/>
      </c>
    </row>
    <row r="33" spans="2:11" x14ac:dyDescent="0.2">
      <c r="B33" s="68" t="s">
        <v>272</v>
      </c>
      <c r="C33" s="69" t="s">
        <v>273</v>
      </c>
      <c r="D33" s="70"/>
      <c r="E33" s="71"/>
      <c r="F33" s="72">
        <f t="shared" si="2"/>
        <v>0</v>
      </c>
      <c r="G33" s="73">
        <v>0</v>
      </c>
      <c r="H33" s="74">
        <v>0</v>
      </c>
      <c r="I33" s="74">
        <f t="shared" si="0"/>
        <v>0</v>
      </c>
      <c r="J33" s="67" t="str">
        <f t="shared" si="1"/>
        <v/>
      </c>
    </row>
    <row r="34" spans="2:11" x14ac:dyDescent="0.2">
      <c r="B34" s="68" t="s">
        <v>302</v>
      </c>
      <c r="C34" s="69" t="s">
        <v>303</v>
      </c>
      <c r="D34" s="70"/>
      <c r="E34" s="71"/>
      <c r="F34" s="72">
        <f t="shared" si="2"/>
        <v>0</v>
      </c>
      <c r="G34" s="73">
        <v>0</v>
      </c>
      <c r="H34" s="74">
        <v>0</v>
      </c>
      <c r="I34" s="74">
        <f t="shared" si="0"/>
        <v>0</v>
      </c>
      <c r="J34" s="67" t="str">
        <f t="shared" si="1"/>
        <v/>
      </c>
    </row>
    <row r="35" spans="2:11" ht="17.25" customHeight="1" x14ac:dyDescent="0.2">
      <c r="B35" s="75" t="s">
        <v>19</v>
      </c>
      <c r="C35" s="76"/>
      <c r="D35" s="77"/>
      <c r="E35" s="78"/>
      <c r="F35" s="79">
        <f>SUM(F30:F34)</f>
        <v>0</v>
      </c>
      <c r="G35" s="79">
        <f>SUM(G30:G34)</f>
        <v>0</v>
      </c>
      <c r="H35" s="79">
        <f>SUM(H30:H34)</f>
        <v>0</v>
      </c>
      <c r="I35" s="79">
        <f>SUM(I30:I34)</f>
        <v>0</v>
      </c>
      <c r="J35" s="80" t="str">
        <f t="shared" ref="J35" si="3">IF(CelkemObjekty=0,"",F35/CelkemObjekty*100)</f>
        <v/>
      </c>
    </row>
    <row r="36" spans="2:11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2:11" ht="9.75" customHeight="1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2:11" ht="7.5" customHeight="1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</row>
    <row r="39" spans="2:11" ht="18" x14ac:dyDescent="0.25">
      <c r="B39" s="13" t="s">
        <v>20</v>
      </c>
      <c r="C39" s="53"/>
      <c r="D39" s="53"/>
      <c r="E39" s="53"/>
      <c r="F39" s="53"/>
      <c r="G39" s="53"/>
      <c r="H39" s="53"/>
      <c r="I39" s="53"/>
      <c r="J39" s="53"/>
      <c r="K39" s="81"/>
    </row>
    <row r="40" spans="2:11" x14ac:dyDescent="0.2">
      <c r="K40" s="81"/>
    </row>
    <row r="41" spans="2:11" ht="25.5" x14ac:dyDescent="0.2">
      <c r="B41" s="82" t="s">
        <v>21</v>
      </c>
      <c r="C41" s="83" t="s">
        <v>22</v>
      </c>
      <c r="D41" s="56"/>
      <c r="E41" s="57"/>
      <c r="F41" s="58" t="s">
        <v>17</v>
      </c>
      <c r="G41" s="59" t="str">
        <f>CONCATENATE("Základ DPH ",SazbaDPH1," %")</f>
        <v>Základ DPH 15 %</v>
      </c>
      <c r="H41" s="58" t="str">
        <f>CONCATENATE("Základ DPH ",SazbaDPH2," %")</f>
        <v>Základ DPH 21 %</v>
      </c>
      <c r="I41" s="59" t="s">
        <v>18</v>
      </c>
      <c r="J41" s="58" t="s">
        <v>12</v>
      </c>
    </row>
    <row r="42" spans="2:11" x14ac:dyDescent="0.2">
      <c r="B42" s="84" t="s">
        <v>107</v>
      </c>
      <c r="C42" s="85" t="s">
        <v>1</v>
      </c>
      <c r="D42" s="62"/>
      <c r="E42" s="63"/>
      <c r="F42" s="64">
        <f>G42+H42+I42</f>
        <v>0</v>
      </c>
      <c r="G42" s="65">
        <v>0</v>
      </c>
      <c r="H42" s="66">
        <v>0</v>
      </c>
      <c r="I42" s="73">
        <f t="shared" ref="I42:I46" si="4">(G42*SazbaDPH1)/100+(H42*SazbaDPH2)/100</f>
        <v>0</v>
      </c>
      <c r="J42" s="67" t="str">
        <f t="shared" ref="J42:J46" si="5">IF(CelkemObjekty=0,"",F42/CelkemObjekty*100)</f>
        <v/>
      </c>
    </row>
    <row r="43" spans="2:11" x14ac:dyDescent="0.2">
      <c r="B43" s="86" t="s">
        <v>159</v>
      </c>
      <c r="C43" s="87" t="s">
        <v>1</v>
      </c>
      <c r="D43" s="70"/>
      <c r="E43" s="71"/>
      <c r="F43" s="72">
        <f t="shared" ref="F43:F46" si="6">G43+H43+I43</f>
        <v>0</v>
      </c>
      <c r="G43" s="73">
        <v>0</v>
      </c>
      <c r="H43" s="74">
        <v>0</v>
      </c>
      <c r="I43" s="73">
        <f t="shared" si="4"/>
        <v>0</v>
      </c>
      <c r="J43" s="67" t="str">
        <f t="shared" si="5"/>
        <v/>
      </c>
    </row>
    <row r="44" spans="2:11" x14ac:dyDescent="0.2">
      <c r="B44" s="86" t="s">
        <v>191</v>
      </c>
      <c r="C44" s="87" t="s">
        <v>1</v>
      </c>
      <c r="D44" s="70"/>
      <c r="E44" s="71"/>
      <c r="F44" s="72">
        <f t="shared" si="6"/>
        <v>0</v>
      </c>
      <c r="G44" s="73">
        <v>0</v>
      </c>
      <c r="H44" s="74">
        <v>0</v>
      </c>
      <c r="I44" s="73">
        <f t="shared" si="4"/>
        <v>0</v>
      </c>
      <c r="J44" s="67" t="str">
        <f t="shared" si="5"/>
        <v/>
      </c>
    </row>
    <row r="45" spans="2:11" x14ac:dyDescent="0.2">
      <c r="B45" s="86" t="s">
        <v>272</v>
      </c>
      <c r="C45" s="87" t="s">
        <v>1</v>
      </c>
      <c r="D45" s="70"/>
      <c r="E45" s="71"/>
      <c r="F45" s="72">
        <f t="shared" si="6"/>
        <v>0</v>
      </c>
      <c r="G45" s="73">
        <v>0</v>
      </c>
      <c r="H45" s="74">
        <v>0</v>
      </c>
      <c r="I45" s="73">
        <f t="shared" si="4"/>
        <v>0</v>
      </c>
      <c r="J45" s="67" t="str">
        <f t="shared" si="5"/>
        <v/>
      </c>
    </row>
    <row r="46" spans="2:11" x14ac:dyDescent="0.2">
      <c r="B46" s="86" t="s">
        <v>302</v>
      </c>
      <c r="C46" s="87" t="s">
        <v>1</v>
      </c>
      <c r="D46" s="70"/>
      <c r="E46" s="71"/>
      <c r="F46" s="72">
        <f t="shared" si="6"/>
        <v>0</v>
      </c>
      <c r="G46" s="73">
        <v>0</v>
      </c>
      <c r="H46" s="74">
        <v>0</v>
      </c>
      <c r="I46" s="73">
        <f t="shared" si="4"/>
        <v>0</v>
      </c>
      <c r="J46" s="67" t="str">
        <f t="shared" si="5"/>
        <v/>
      </c>
    </row>
    <row r="47" spans="2:11" x14ac:dyDescent="0.2">
      <c r="B47" s="75" t="s">
        <v>19</v>
      </c>
      <c r="C47" s="76"/>
      <c r="D47" s="77"/>
      <c r="E47" s="78"/>
      <c r="F47" s="79">
        <f>SUM(F42:F46)</f>
        <v>0</v>
      </c>
      <c r="G47" s="88">
        <f>SUM(G42:G46)</f>
        <v>0</v>
      </c>
      <c r="H47" s="79">
        <f>SUM(H42:H46)</f>
        <v>0</v>
      </c>
      <c r="I47" s="88">
        <f>SUM(I42:I46)</f>
        <v>0</v>
      </c>
      <c r="J47" s="80" t="str">
        <f t="shared" ref="J47" si="7">IF(CelkemObjekty=0,"",F47/CelkemObjekty*100)</f>
        <v/>
      </c>
    </row>
    <row r="48" spans="2:11" ht="9" customHeight="1" x14ac:dyDescent="0.2"/>
    <row r="49" spans="2:10" ht="6" customHeight="1" x14ac:dyDescent="0.2"/>
    <row r="50" spans="2:10" ht="3" customHeight="1" x14ac:dyDescent="0.2"/>
    <row r="51" spans="2:10" ht="6.75" customHeight="1" x14ac:dyDescent="0.2"/>
    <row r="52" spans="2:10" ht="20.25" customHeight="1" x14ac:dyDescent="0.25">
      <c r="B52" s="13" t="s">
        <v>23</v>
      </c>
      <c r="C52" s="53"/>
      <c r="D52" s="53"/>
      <c r="E52" s="53"/>
      <c r="F52" s="53"/>
      <c r="G52" s="53"/>
      <c r="H52" s="53"/>
      <c r="I52" s="53"/>
      <c r="J52" s="53"/>
    </row>
    <row r="53" spans="2:10" ht="9" customHeight="1" x14ac:dyDescent="0.2"/>
    <row r="54" spans="2:10" x14ac:dyDescent="0.2">
      <c r="B54" s="55" t="s">
        <v>24</v>
      </c>
      <c r="C54" s="56"/>
      <c r="D54" s="56"/>
      <c r="E54" s="58" t="s">
        <v>12</v>
      </c>
      <c r="F54" s="58" t="s">
        <v>25</v>
      </c>
      <c r="G54" s="59" t="s">
        <v>26</v>
      </c>
      <c r="H54" s="58" t="s">
        <v>27</v>
      </c>
      <c r="I54" s="59" t="s">
        <v>28</v>
      </c>
      <c r="J54" s="89" t="s">
        <v>29</v>
      </c>
    </row>
    <row r="55" spans="2:10" x14ac:dyDescent="0.2">
      <c r="B55" s="60" t="s">
        <v>98</v>
      </c>
      <c r="C55" s="61" t="s">
        <v>99</v>
      </c>
      <c r="D55" s="62"/>
      <c r="E55" s="90" t="str">
        <f>IF(SUM(SoucetDilu)=0,"",SUM(F55:J55)/SUM(SoucetDilu)*100)</f>
        <v/>
      </c>
      <c r="F55" s="66">
        <v>0</v>
      </c>
      <c r="G55" s="65">
        <v>0</v>
      </c>
      <c r="H55" s="66">
        <v>0</v>
      </c>
      <c r="I55" s="65">
        <v>0</v>
      </c>
      <c r="J55" s="66">
        <v>0</v>
      </c>
    </row>
    <row r="56" spans="2:10" x14ac:dyDescent="0.2">
      <c r="B56" s="68" t="s">
        <v>172</v>
      </c>
      <c r="C56" s="69" t="s">
        <v>173</v>
      </c>
      <c r="D56" s="70"/>
      <c r="E56" s="91" t="str">
        <f>IF(SUM(SoucetDilu)=0,"",SUM(F56:J56)/SUM(SoucetDilu)*100)</f>
        <v/>
      </c>
      <c r="F56" s="74">
        <v>0</v>
      </c>
      <c r="G56" s="73">
        <v>0</v>
      </c>
      <c r="H56" s="74">
        <v>0</v>
      </c>
      <c r="I56" s="73">
        <v>0</v>
      </c>
      <c r="J56" s="74">
        <v>0</v>
      </c>
    </row>
    <row r="57" spans="2:10" x14ac:dyDescent="0.2">
      <c r="B57" s="68" t="s">
        <v>224</v>
      </c>
      <c r="C57" s="69" t="s">
        <v>225</v>
      </c>
      <c r="D57" s="70"/>
      <c r="E57" s="91" t="str">
        <f>IF(SUM(SoucetDilu)=0,"",SUM(F57:J57)/SUM(SoucetDilu)*100)</f>
        <v/>
      </c>
      <c r="F57" s="74">
        <v>0</v>
      </c>
      <c r="G57" s="73">
        <v>0</v>
      </c>
      <c r="H57" s="74">
        <v>0</v>
      </c>
      <c r="I57" s="73">
        <v>0</v>
      </c>
      <c r="J57" s="74">
        <v>0</v>
      </c>
    </row>
    <row r="58" spans="2:10" x14ac:dyDescent="0.2">
      <c r="B58" s="68" t="s">
        <v>284</v>
      </c>
      <c r="C58" s="69" t="s">
        <v>285</v>
      </c>
      <c r="D58" s="70"/>
      <c r="E58" s="91" t="str">
        <f>IF(SUM(SoucetDilu)=0,"",SUM(F58:J58)/SUM(SoucetDilu)*100)</f>
        <v/>
      </c>
      <c r="F58" s="74">
        <v>0</v>
      </c>
      <c r="G58" s="73">
        <v>0</v>
      </c>
      <c r="H58" s="74">
        <v>0</v>
      </c>
      <c r="I58" s="73">
        <v>0</v>
      </c>
      <c r="J58" s="74">
        <v>0</v>
      </c>
    </row>
    <row r="59" spans="2:10" x14ac:dyDescent="0.2">
      <c r="B59" s="68" t="s">
        <v>241</v>
      </c>
      <c r="C59" s="69" t="s">
        <v>242</v>
      </c>
      <c r="D59" s="70"/>
      <c r="E59" s="91" t="str">
        <f>IF(SUM(SoucetDilu)=0,"",SUM(F59:J59)/SUM(SoucetDilu)*100)</f>
        <v/>
      </c>
      <c r="F59" s="74">
        <v>0</v>
      </c>
      <c r="G59" s="73">
        <v>0</v>
      </c>
      <c r="H59" s="74">
        <v>0</v>
      </c>
      <c r="I59" s="73">
        <v>0</v>
      </c>
      <c r="J59" s="74">
        <v>0</v>
      </c>
    </row>
    <row r="60" spans="2:10" x14ac:dyDescent="0.2">
      <c r="B60" s="68" t="s">
        <v>254</v>
      </c>
      <c r="C60" s="69" t="s">
        <v>255</v>
      </c>
      <c r="D60" s="70"/>
      <c r="E60" s="91" t="str">
        <f>IF(SUM(SoucetDilu)=0,"",SUM(F60:J60)/SUM(SoucetDilu)*100)</f>
        <v/>
      </c>
      <c r="F60" s="74">
        <v>0</v>
      </c>
      <c r="G60" s="73">
        <v>0</v>
      </c>
      <c r="H60" s="74">
        <v>0</v>
      </c>
      <c r="I60" s="73">
        <v>0</v>
      </c>
      <c r="J60" s="74">
        <v>0</v>
      </c>
    </row>
    <row r="61" spans="2:10" x14ac:dyDescent="0.2">
      <c r="B61" s="68" t="s">
        <v>260</v>
      </c>
      <c r="C61" s="69" t="s">
        <v>261</v>
      </c>
      <c r="D61" s="70"/>
      <c r="E61" s="91" t="str">
        <f>IF(SUM(SoucetDilu)=0,"",SUM(F61:J61)/SUM(SoucetDilu)*100)</f>
        <v/>
      </c>
      <c r="F61" s="74">
        <v>0</v>
      </c>
      <c r="G61" s="73">
        <v>0</v>
      </c>
      <c r="H61" s="74">
        <v>0</v>
      </c>
      <c r="I61" s="73">
        <v>0</v>
      </c>
      <c r="J61" s="74">
        <v>0</v>
      </c>
    </row>
    <row r="62" spans="2:10" x14ac:dyDescent="0.2">
      <c r="B62" s="68" t="s">
        <v>180</v>
      </c>
      <c r="C62" s="69" t="s">
        <v>181</v>
      </c>
      <c r="D62" s="70"/>
      <c r="E62" s="91" t="str">
        <f>IF(SUM(SoucetDilu)=0,"",SUM(F62:J62)/SUM(SoucetDilu)*100)</f>
        <v/>
      </c>
      <c r="F62" s="74">
        <v>0</v>
      </c>
      <c r="G62" s="73">
        <v>0</v>
      </c>
      <c r="H62" s="74">
        <v>0</v>
      </c>
      <c r="I62" s="73">
        <v>0</v>
      </c>
      <c r="J62" s="74">
        <v>0</v>
      </c>
    </row>
    <row r="63" spans="2:10" x14ac:dyDescent="0.2">
      <c r="B63" s="68" t="s">
        <v>295</v>
      </c>
      <c r="C63" s="69" t="s">
        <v>296</v>
      </c>
      <c r="D63" s="70"/>
      <c r="E63" s="91" t="str">
        <f>IF(SUM(SoucetDilu)=0,"",SUM(F63:J63)/SUM(SoucetDilu)*100)</f>
        <v/>
      </c>
      <c r="F63" s="74">
        <v>0</v>
      </c>
      <c r="G63" s="73">
        <v>0</v>
      </c>
      <c r="H63" s="74">
        <v>0</v>
      </c>
      <c r="I63" s="73">
        <v>0</v>
      </c>
      <c r="J63" s="74">
        <v>0</v>
      </c>
    </row>
    <row r="64" spans="2:10" x14ac:dyDescent="0.2">
      <c r="B64" s="68" t="s">
        <v>186</v>
      </c>
      <c r="C64" s="69" t="s">
        <v>187</v>
      </c>
      <c r="D64" s="70"/>
      <c r="E64" s="91" t="str">
        <f>IF(SUM(SoucetDilu)=0,"",SUM(F64:J64)/SUM(SoucetDilu)*100)</f>
        <v/>
      </c>
      <c r="F64" s="74">
        <v>0</v>
      </c>
      <c r="G64" s="73">
        <v>0</v>
      </c>
      <c r="H64" s="74">
        <v>0</v>
      </c>
      <c r="I64" s="73">
        <v>0</v>
      </c>
      <c r="J64" s="74">
        <v>0</v>
      </c>
    </row>
    <row r="65" spans="2:10" x14ac:dyDescent="0.2">
      <c r="B65" s="75" t="s">
        <v>19</v>
      </c>
      <c r="C65" s="76"/>
      <c r="D65" s="77"/>
      <c r="E65" s="92" t="str">
        <f t="shared" ref="E65" si="8">IF(SUM(SoucetDilu)=0,"",SUM(F65:J65)/SUM(SoucetDilu)*100)</f>
        <v/>
      </c>
      <c r="F65" s="79">
        <f>SUM(F55:F64)</f>
        <v>0</v>
      </c>
      <c r="G65" s="88">
        <f>SUM(G55:G64)</f>
        <v>0</v>
      </c>
      <c r="H65" s="79">
        <f>SUM(H55:H64)</f>
        <v>0</v>
      </c>
      <c r="I65" s="88">
        <f>SUM(I55:I64)</f>
        <v>0</v>
      </c>
      <c r="J65" s="79">
        <f>SUM(J55:J64)</f>
        <v>0</v>
      </c>
    </row>
    <row r="67" spans="2:10" ht="2.25" customHeight="1" x14ac:dyDescent="0.2"/>
    <row r="68" spans="2:10" ht="1.5" customHeight="1" x14ac:dyDescent="0.2"/>
    <row r="69" spans="2:10" ht="0.75" customHeight="1" x14ac:dyDescent="0.2"/>
    <row r="70" spans="2:10" ht="0.75" customHeight="1" x14ac:dyDescent="0.2"/>
    <row r="71" spans="2:10" ht="0.75" customHeight="1" x14ac:dyDescent="0.2"/>
    <row r="72" spans="2:10" ht="18" x14ac:dyDescent="0.25">
      <c r="B72" s="13" t="s">
        <v>30</v>
      </c>
      <c r="C72" s="53"/>
      <c r="D72" s="53"/>
      <c r="E72" s="53"/>
      <c r="F72" s="53"/>
      <c r="G72" s="53"/>
      <c r="H72" s="53"/>
      <c r="I72" s="53"/>
      <c r="J72" s="53"/>
    </row>
    <row r="74" spans="2:10" x14ac:dyDescent="0.2">
      <c r="B74" s="55" t="s">
        <v>31</v>
      </c>
      <c r="C74" s="56"/>
      <c r="D74" s="56"/>
      <c r="E74" s="93"/>
      <c r="F74" s="94"/>
      <c r="G74" s="59"/>
      <c r="H74" s="58" t="s">
        <v>17</v>
      </c>
      <c r="I74" s="1"/>
      <c r="J74" s="1"/>
    </row>
    <row r="75" spans="2:10" x14ac:dyDescent="0.2">
      <c r="B75" s="60" t="s">
        <v>149</v>
      </c>
      <c r="C75" s="61"/>
      <c r="D75" s="62"/>
      <c r="E75" s="95"/>
      <c r="F75" s="96"/>
      <c r="G75" s="65"/>
      <c r="H75" s="66">
        <v>0</v>
      </c>
      <c r="I75" s="1"/>
      <c r="J75" s="1"/>
    </row>
    <row r="76" spans="2:10" x14ac:dyDescent="0.2">
      <c r="B76" s="68" t="s">
        <v>150</v>
      </c>
      <c r="C76" s="69"/>
      <c r="D76" s="70"/>
      <c r="E76" s="97"/>
      <c r="F76" s="98"/>
      <c r="G76" s="73"/>
      <c r="H76" s="74">
        <v>0</v>
      </c>
      <c r="I76" s="1"/>
      <c r="J76" s="1"/>
    </row>
    <row r="77" spans="2:10" x14ac:dyDescent="0.2">
      <c r="B77" s="68" t="s">
        <v>151</v>
      </c>
      <c r="C77" s="69"/>
      <c r="D77" s="70"/>
      <c r="E77" s="97"/>
      <c r="F77" s="98"/>
      <c r="G77" s="73"/>
      <c r="H77" s="74">
        <v>0</v>
      </c>
      <c r="I77" s="1"/>
      <c r="J77" s="1"/>
    </row>
    <row r="78" spans="2:10" x14ac:dyDescent="0.2">
      <c r="B78" s="68" t="s">
        <v>152</v>
      </c>
      <c r="C78" s="69"/>
      <c r="D78" s="70"/>
      <c r="E78" s="97"/>
      <c r="F78" s="98"/>
      <c r="G78" s="73"/>
      <c r="H78" s="74">
        <v>0</v>
      </c>
      <c r="I78" s="1"/>
      <c r="J78" s="1"/>
    </row>
    <row r="79" spans="2:10" x14ac:dyDescent="0.2">
      <c r="B79" s="68" t="s">
        <v>153</v>
      </c>
      <c r="C79" s="69"/>
      <c r="D79" s="70"/>
      <c r="E79" s="97"/>
      <c r="F79" s="98"/>
      <c r="G79" s="73"/>
      <c r="H79" s="74">
        <v>0</v>
      </c>
      <c r="I79" s="1"/>
      <c r="J79" s="1"/>
    </row>
    <row r="80" spans="2:10" x14ac:dyDescent="0.2">
      <c r="B80" s="68" t="s">
        <v>154</v>
      </c>
      <c r="C80" s="69"/>
      <c r="D80" s="70"/>
      <c r="E80" s="97"/>
      <c r="F80" s="98"/>
      <c r="G80" s="73"/>
      <c r="H80" s="74">
        <v>0</v>
      </c>
      <c r="I80" s="1"/>
      <c r="J80" s="1"/>
    </row>
    <row r="81" spans="2:10" x14ac:dyDescent="0.2">
      <c r="B81" s="68" t="s">
        <v>155</v>
      </c>
      <c r="C81" s="69"/>
      <c r="D81" s="70"/>
      <c r="E81" s="97"/>
      <c r="F81" s="98"/>
      <c r="G81" s="73"/>
      <c r="H81" s="74">
        <v>0</v>
      </c>
      <c r="I81" s="1"/>
      <c r="J81" s="1"/>
    </row>
    <row r="82" spans="2:10" x14ac:dyDescent="0.2">
      <c r="B82" s="68" t="s">
        <v>156</v>
      </c>
      <c r="C82" s="69"/>
      <c r="D82" s="70"/>
      <c r="E82" s="97"/>
      <c r="F82" s="98"/>
      <c r="G82" s="73"/>
      <c r="H82" s="74">
        <v>0</v>
      </c>
      <c r="I82" s="1"/>
      <c r="J82" s="1"/>
    </row>
    <row r="83" spans="2:10" x14ac:dyDescent="0.2">
      <c r="B83" s="75" t="s">
        <v>19</v>
      </c>
      <c r="C83" s="76"/>
      <c r="D83" s="77"/>
      <c r="E83" s="99"/>
      <c r="F83" s="100"/>
      <c r="G83" s="88"/>
      <c r="H83" s="79">
        <f>SUM(H75:H82)</f>
        <v>0</v>
      </c>
      <c r="I83" s="1"/>
      <c r="J83" s="1"/>
    </row>
    <row r="84" spans="2:10" x14ac:dyDescent="0.2">
      <c r="I84" s="1"/>
      <c r="J84" s="1"/>
    </row>
  </sheetData>
  <sortState ref="B831:K840">
    <sortCondition ref="B831"/>
  </sortState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CB138"/>
  <sheetViews>
    <sheetView showGridLines="0" showZeros="0" zoomScaleNormal="100" zoomScaleSheetLayoutView="100" workbookViewId="0">
      <selection activeCell="J1" sqref="J1:J65536 K1:K65536"/>
    </sheetView>
  </sheetViews>
  <sheetFormatPr defaultRowHeight="12.75" x14ac:dyDescent="0.2"/>
  <cols>
    <col min="1" max="1" width="4.42578125" style="261" customWidth="1"/>
    <col min="2" max="2" width="11.5703125" style="261" customWidth="1"/>
    <col min="3" max="3" width="40.42578125" style="261" customWidth="1"/>
    <col min="4" max="4" width="5.5703125" style="261" customWidth="1"/>
    <col min="5" max="5" width="8.5703125" style="275" customWidth="1"/>
    <col min="6" max="6" width="9.85546875" style="261" customWidth="1"/>
    <col min="7" max="7" width="13.85546875" style="261" customWidth="1"/>
    <col min="8" max="8" width="11.7109375" style="261" hidden="1" customWidth="1"/>
    <col min="9" max="9" width="11.5703125" style="261" hidden="1" customWidth="1"/>
    <col min="10" max="10" width="11" style="261" hidden="1" customWidth="1"/>
    <col min="11" max="11" width="10.42578125" style="261" hidden="1" customWidth="1"/>
    <col min="12" max="12" width="75.42578125" style="261" customWidth="1"/>
    <col min="13" max="13" width="45.28515625" style="261" customWidth="1"/>
    <col min="14" max="16384" width="9.140625" style="261"/>
  </cols>
  <sheetData>
    <row r="1" spans="1:80" ht="15.75" x14ac:dyDescent="0.25">
      <c r="A1" s="260" t="s">
        <v>103</v>
      </c>
      <c r="B1" s="260"/>
      <c r="C1" s="260"/>
      <c r="D1" s="260"/>
      <c r="E1" s="260"/>
      <c r="F1" s="260"/>
      <c r="G1" s="260"/>
    </row>
    <row r="2" spans="1:80" ht="14.25" customHeight="1" thickBot="1" x14ac:dyDescent="0.25">
      <c r="B2" s="262"/>
      <c r="C2" s="263"/>
      <c r="D2" s="263"/>
      <c r="E2" s="264"/>
      <c r="F2" s="263"/>
      <c r="G2" s="263"/>
    </row>
    <row r="3" spans="1:80" ht="13.5" thickTop="1" x14ac:dyDescent="0.2">
      <c r="A3" s="205" t="s">
        <v>2</v>
      </c>
      <c r="B3" s="206"/>
      <c r="C3" s="207" t="s">
        <v>106</v>
      </c>
      <c r="D3" s="265"/>
      <c r="E3" s="266" t="s">
        <v>85</v>
      </c>
      <c r="F3" s="267" t="str">
        <f>'0003  Rek'!H1</f>
        <v/>
      </c>
      <c r="G3" s="268"/>
    </row>
    <row r="4" spans="1:80" ht="13.5" thickBot="1" x14ac:dyDescent="0.25">
      <c r="A4" s="269" t="s">
        <v>76</v>
      </c>
      <c r="B4" s="214"/>
      <c r="C4" s="215" t="s">
        <v>193</v>
      </c>
      <c r="D4" s="270"/>
      <c r="E4" s="271">
        <f>'0003  Rek'!G2</f>
        <v>0</v>
      </c>
      <c r="F4" s="272"/>
      <c r="G4" s="273"/>
    </row>
    <row r="5" spans="1:80" ht="13.5" thickTop="1" x14ac:dyDescent="0.2">
      <c r="A5" s="274"/>
      <c r="G5" s="276"/>
    </row>
    <row r="6" spans="1:80" ht="27" customHeight="1" x14ac:dyDescent="0.2">
      <c r="A6" s="277" t="s">
        <v>86</v>
      </c>
      <c r="B6" s="278" t="s">
        <v>87</v>
      </c>
      <c r="C6" s="278" t="s">
        <v>88</v>
      </c>
      <c r="D6" s="278" t="s">
        <v>89</v>
      </c>
      <c r="E6" s="279" t="s">
        <v>90</v>
      </c>
      <c r="F6" s="278" t="s">
        <v>91</v>
      </c>
      <c r="G6" s="280" t="s">
        <v>92</v>
      </c>
      <c r="H6" s="281" t="s">
        <v>93</v>
      </c>
      <c r="I6" s="281" t="s">
        <v>94</v>
      </c>
      <c r="J6" s="281" t="s">
        <v>95</v>
      </c>
      <c r="K6" s="281" t="s">
        <v>96</v>
      </c>
    </row>
    <row r="7" spans="1:80" x14ac:dyDescent="0.2">
      <c r="A7" s="282" t="s">
        <v>97</v>
      </c>
      <c r="B7" s="283" t="s">
        <v>98</v>
      </c>
      <c r="C7" s="284" t="s">
        <v>99</v>
      </c>
      <c r="D7" s="285"/>
      <c r="E7" s="286"/>
      <c r="F7" s="286"/>
      <c r="G7" s="287"/>
      <c r="H7" s="288"/>
      <c r="I7" s="289"/>
      <c r="J7" s="290"/>
      <c r="K7" s="291"/>
      <c r="O7" s="292">
        <v>1</v>
      </c>
    </row>
    <row r="8" spans="1:80" x14ac:dyDescent="0.2">
      <c r="A8" s="293">
        <v>1</v>
      </c>
      <c r="B8" s="294" t="s">
        <v>194</v>
      </c>
      <c r="C8" s="295" t="s">
        <v>195</v>
      </c>
      <c r="D8" s="296" t="s">
        <v>120</v>
      </c>
      <c r="E8" s="297">
        <v>14.6</v>
      </c>
      <c r="F8" s="297">
        <v>0</v>
      </c>
      <c r="G8" s="298">
        <f>E8*F8</f>
        <v>0</v>
      </c>
      <c r="H8" s="299">
        <v>0</v>
      </c>
      <c r="I8" s="300">
        <f>E8*H8</f>
        <v>0</v>
      </c>
      <c r="J8" s="299">
        <v>0</v>
      </c>
      <c r="K8" s="300">
        <f>E8*J8</f>
        <v>0</v>
      </c>
      <c r="O8" s="292">
        <v>2</v>
      </c>
      <c r="AA8" s="261">
        <v>1</v>
      </c>
      <c r="AB8" s="261">
        <v>1</v>
      </c>
      <c r="AC8" s="261">
        <v>1</v>
      </c>
      <c r="AZ8" s="261">
        <v>1</v>
      </c>
      <c r="BA8" s="261">
        <f>IF(AZ8=1,G8,0)</f>
        <v>0</v>
      </c>
      <c r="BB8" s="261">
        <f>IF(AZ8=2,G8,0)</f>
        <v>0</v>
      </c>
      <c r="BC8" s="261">
        <f>IF(AZ8=3,G8,0)</f>
        <v>0</v>
      </c>
      <c r="BD8" s="261">
        <f>IF(AZ8=4,G8,0)</f>
        <v>0</v>
      </c>
      <c r="BE8" s="261">
        <f>IF(AZ8=5,G8,0)</f>
        <v>0</v>
      </c>
      <c r="CA8" s="292">
        <v>1</v>
      </c>
      <c r="CB8" s="292">
        <v>1</v>
      </c>
    </row>
    <row r="9" spans="1:80" x14ac:dyDescent="0.2">
      <c r="A9" s="293">
        <v>2</v>
      </c>
      <c r="B9" s="294" t="s">
        <v>196</v>
      </c>
      <c r="C9" s="295" t="s">
        <v>197</v>
      </c>
      <c r="D9" s="296" t="s">
        <v>198</v>
      </c>
      <c r="E9" s="297">
        <v>6</v>
      </c>
      <c r="F9" s="297">
        <v>0</v>
      </c>
      <c r="G9" s="298">
        <f>E9*F9</f>
        <v>0</v>
      </c>
      <c r="H9" s="299">
        <v>1.5720000000000001E-2</v>
      </c>
      <c r="I9" s="300">
        <f>E9*H9</f>
        <v>9.4320000000000015E-2</v>
      </c>
      <c r="J9" s="299">
        <v>0</v>
      </c>
      <c r="K9" s="300">
        <f>E9*J9</f>
        <v>0</v>
      </c>
      <c r="O9" s="292">
        <v>2</v>
      </c>
      <c r="AA9" s="261">
        <v>1</v>
      </c>
      <c r="AB9" s="261">
        <v>1</v>
      </c>
      <c r="AC9" s="261">
        <v>1</v>
      </c>
      <c r="AZ9" s="261">
        <v>1</v>
      </c>
      <c r="BA9" s="261">
        <f>IF(AZ9=1,G9,0)</f>
        <v>0</v>
      </c>
      <c r="BB9" s="261">
        <f>IF(AZ9=2,G9,0)</f>
        <v>0</v>
      </c>
      <c r="BC9" s="261">
        <f>IF(AZ9=3,G9,0)</f>
        <v>0</v>
      </c>
      <c r="BD9" s="261">
        <f>IF(AZ9=4,G9,0)</f>
        <v>0</v>
      </c>
      <c r="BE9" s="261">
        <f>IF(AZ9=5,G9,0)</f>
        <v>0</v>
      </c>
      <c r="CA9" s="292">
        <v>1</v>
      </c>
      <c r="CB9" s="292">
        <v>1</v>
      </c>
    </row>
    <row r="10" spans="1:80" x14ac:dyDescent="0.2">
      <c r="A10" s="293">
        <v>3</v>
      </c>
      <c r="B10" s="294" t="s">
        <v>112</v>
      </c>
      <c r="C10" s="295" t="s">
        <v>113</v>
      </c>
      <c r="D10" s="296" t="s">
        <v>114</v>
      </c>
      <c r="E10" s="297">
        <v>40</v>
      </c>
      <c r="F10" s="297">
        <v>0</v>
      </c>
      <c r="G10" s="298">
        <f>E10*F10</f>
        <v>0</v>
      </c>
      <c r="H10" s="299">
        <v>0</v>
      </c>
      <c r="I10" s="300">
        <f>E10*H10</f>
        <v>0</v>
      </c>
      <c r="J10" s="299">
        <v>0</v>
      </c>
      <c r="K10" s="300">
        <f>E10*J10</f>
        <v>0</v>
      </c>
      <c r="O10" s="292">
        <v>2</v>
      </c>
      <c r="AA10" s="261">
        <v>1</v>
      </c>
      <c r="AB10" s="261">
        <v>1</v>
      </c>
      <c r="AC10" s="261">
        <v>1</v>
      </c>
      <c r="AZ10" s="261">
        <v>1</v>
      </c>
      <c r="BA10" s="261">
        <f>IF(AZ10=1,G10,0)</f>
        <v>0</v>
      </c>
      <c r="BB10" s="261">
        <f>IF(AZ10=2,G10,0)</f>
        <v>0</v>
      </c>
      <c r="BC10" s="261">
        <f>IF(AZ10=3,G10,0)</f>
        <v>0</v>
      </c>
      <c r="BD10" s="261">
        <f>IF(AZ10=4,G10,0)</f>
        <v>0</v>
      </c>
      <c r="BE10" s="261">
        <f>IF(AZ10=5,G10,0)</f>
        <v>0</v>
      </c>
      <c r="CA10" s="292">
        <v>1</v>
      </c>
      <c r="CB10" s="292">
        <v>1</v>
      </c>
    </row>
    <row r="11" spans="1:80" x14ac:dyDescent="0.2">
      <c r="A11" s="293">
        <v>4</v>
      </c>
      <c r="B11" s="294" t="s">
        <v>115</v>
      </c>
      <c r="C11" s="295" t="s">
        <v>116</v>
      </c>
      <c r="D11" s="296" t="s">
        <v>117</v>
      </c>
      <c r="E11" s="297">
        <v>5</v>
      </c>
      <c r="F11" s="297">
        <v>0</v>
      </c>
      <c r="G11" s="298">
        <f>E11*F11</f>
        <v>0</v>
      </c>
      <c r="H11" s="299">
        <v>0</v>
      </c>
      <c r="I11" s="300">
        <f>E11*H11</f>
        <v>0</v>
      </c>
      <c r="J11" s="299">
        <v>0</v>
      </c>
      <c r="K11" s="300">
        <f>E11*J11</f>
        <v>0</v>
      </c>
      <c r="O11" s="292">
        <v>2</v>
      </c>
      <c r="AA11" s="261">
        <v>1</v>
      </c>
      <c r="AB11" s="261">
        <v>1</v>
      </c>
      <c r="AC11" s="261">
        <v>1</v>
      </c>
      <c r="AZ11" s="261">
        <v>1</v>
      </c>
      <c r="BA11" s="261">
        <f>IF(AZ11=1,G11,0)</f>
        <v>0</v>
      </c>
      <c r="BB11" s="261">
        <f>IF(AZ11=2,G11,0)</f>
        <v>0</v>
      </c>
      <c r="BC11" s="261">
        <f>IF(AZ11=3,G11,0)</f>
        <v>0</v>
      </c>
      <c r="BD11" s="261">
        <f>IF(AZ11=4,G11,0)</f>
        <v>0</v>
      </c>
      <c r="BE11" s="261">
        <f>IF(AZ11=5,G11,0)</f>
        <v>0</v>
      </c>
      <c r="CA11" s="292">
        <v>1</v>
      </c>
      <c r="CB11" s="292">
        <v>1</v>
      </c>
    </row>
    <row r="12" spans="1:80" x14ac:dyDescent="0.2">
      <c r="A12" s="293">
        <v>5</v>
      </c>
      <c r="B12" s="294" t="s">
        <v>199</v>
      </c>
      <c r="C12" s="295" t="s">
        <v>200</v>
      </c>
      <c r="D12" s="296" t="s">
        <v>120</v>
      </c>
      <c r="E12" s="297">
        <v>15</v>
      </c>
      <c r="F12" s="297">
        <v>0</v>
      </c>
      <c r="G12" s="298">
        <f>E12*F12</f>
        <v>0</v>
      </c>
      <c r="H12" s="299">
        <v>0</v>
      </c>
      <c r="I12" s="300">
        <f>E12*H12</f>
        <v>0</v>
      </c>
      <c r="J12" s="299">
        <v>0</v>
      </c>
      <c r="K12" s="300">
        <f>E12*J12</f>
        <v>0</v>
      </c>
      <c r="O12" s="292">
        <v>2</v>
      </c>
      <c r="AA12" s="261">
        <v>1</v>
      </c>
      <c r="AB12" s="261">
        <v>1</v>
      </c>
      <c r="AC12" s="261">
        <v>1</v>
      </c>
      <c r="AZ12" s="261">
        <v>1</v>
      </c>
      <c r="BA12" s="261">
        <f>IF(AZ12=1,G12,0)</f>
        <v>0</v>
      </c>
      <c r="BB12" s="261">
        <f>IF(AZ12=2,G12,0)</f>
        <v>0</v>
      </c>
      <c r="BC12" s="261">
        <f>IF(AZ12=3,G12,0)</f>
        <v>0</v>
      </c>
      <c r="BD12" s="261">
        <f>IF(AZ12=4,G12,0)</f>
        <v>0</v>
      </c>
      <c r="BE12" s="261">
        <f>IF(AZ12=5,G12,0)</f>
        <v>0</v>
      </c>
      <c r="CA12" s="292">
        <v>1</v>
      </c>
      <c r="CB12" s="292">
        <v>1</v>
      </c>
    </row>
    <row r="13" spans="1:80" x14ac:dyDescent="0.2">
      <c r="A13" s="293">
        <v>6</v>
      </c>
      <c r="B13" s="294" t="s">
        <v>201</v>
      </c>
      <c r="C13" s="295" t="s">
        <v>202</v>
      </c>
      <c r="D13" s="296" t="s">
        <v>120</v>
      </c>
      <c r="E13" s="297">
        <v>12</v>
      </c>
      <c r="F13" s="297">
        <v>0</v>
      </c>
      <c r="G13" s="298">
        <f>E13*F13</f>
        <v>0</v>
      </c>
      <c r="H13" s="299">
        <v>0</v>
      </c>
      <c r="I13" s="300">
        <f>E13*H13</f>
        <v>0</v>
      </c>
      <c r="J13" s="299">
        <v>0</v>
      </c>
      <c r="K13" s="300">
        <f>E13*J13</f>
        <v>0</v>
      </c>
      <c r="O13" s="292">
        <v>2</v>
      </c>
      <c r="AA13" s="261">
        <v>1</v>
      </c>
      <c r="AB13" s="261">
        <v>1</v>
      </c>
      <c r="AC13" s="261">
        <v>1</v>
      </c>
      <c r="AZ13" s="261">
        <v>1</v>
      </c>
      <c r="BA13" s="261">
        <f>IF(AZ13=1,G13,0)</f>
        <v>0</v>
      </c>
      <c r="BB13" s="261">
        <f>IF(AZ13=2,G13,0)</f>
        <v>0</v>
      </c>
      <c r="BC13" s="261">
        <f>IF(AZ13=3,G13,0)</f>
        <v>0</v>
      </c>
      <c r="BD13" s="261">
        <f>IF(AZ13=4,G13,0)</f>
        <v>0</v>
      </c>
      <c r="BE13" s="261">
        <f>IF(AZ13=5,G13,0)</f>
        <v>0</v>
      </c>
      <c r="CA13" s="292">
        <v>1</v>
      </c>
      <c r="CB13" s="292">
        <v>1</v>
      </c>
    </row>
    <row r="14" spans="1:80" x14ac:dyDescent="0.2">
      <c r="A14" s="301"/>
      <c r="B14" s="304"/>
      <c r="C14" s="305" t="s">
        <v>203</v>
      </c>
      <c r="D14" s="306"/>
      <c r="E14" s="307">
        <v>12</v>
      </c>
      <c r="F14" s="308"/>
      <c r="G14" s="309"/>
      <c r="H14" s="310"/>
      <c r="I14" s="302"/>
      <c r="J14" s="311"/>
      <c r="K14" s="302"/>
      <c r="M14" s="303" t="s">
        <v>203</v>
      </c>
      <c r="O14" s="292"/>
    </row>
    <row r="15" spans="1:80" x14ac:dyDescent="0.2">
      <c r="A15" s="293">
        <v>7</v>
      </c>
      <c r="B15" s="294" t="s">
        <v>204</v>
      </c>
      <c r="C15" s="295" t="s">
        <v>205</v>
      </c>
      <c r="D15" s="296" t="s">
        <v>120</v>
      </c>
      <c r="E15" s="297">
        <v>0.72</v>
      </c>
      <c r="F15" s="297">
        <v>0</v>
      </c>
      <c r="G15" s="298">
        <f>E15*F15</f>
        <v>0</v>
      </c>
      <c r="H15" s="299">
        <v>0</v>
      </c>
      <c r="I15" s="300">
        <f>E15*H15</f>
        <v>0</v>
      </c>
      <c r="J15" s="299">
        <v>0</v>
      </c>
      <c r="K15" s="300">
        <f>E15*J15</f>
        <v>0</v>
      </c>
      <c r="O15" s="292">
        <v>2</v>
      </c>
      <c r="AA15" s="261">
        <v>1</v>
      </c>
      <c r="AB15" s="261">
        <v>1</v>
      </c>
      <c r="AC15" s="261">
        <v>1</v>
      </c>
      <c r="AZ15" s="261">
        <v>1</v>
      </c>
      <c r="BA15" s="261">
        <f>IF(AZ15=1,G15,0)</f>
        <v>0</v>
      </c>
      <c r="BB15" s="261">
        <f>IF(AZ15=2,G15,0)</f>
        <v>0</v>
      </c>
      <c r="BC15" s="261">
        <f>IF(AZ15=3,G15,0)</f>
        <v>0</v>
      </c>
      <c r="BD15" s="261">
        <f>IF(AZ15=4,G15,0)</f>
        <v>0</v>
      </c>
      <c r="BE15" s="261">
        <f>IF(AZ15=5,G15,0)</f>
        <v>0</v>
      </c>
      <c r="CA15" s="292">
        <v>1</v>
      </c>
      <c r="CB15" s="292">
        <v>1</v>
      </c>
    </row>
    <row r="16" spans="1:80" x14ac:dyDescent="0.2">
      <c r="A16" s="301"/>
      <c r="B16" s="304"/>
      <c r="C16" s="305" t="s">
        <v>206</v>
      </c>
      <c r="D16" s="306"/>
      <c r="E16" s="307">
        <v>0.72</v>
      </c>
      <c r="F16" s="308"/>
      <c r="G16" s="309"/>
      <c r="H16" s="310"/>
      <c r="I16" s="302"/>
      <c r="J16" s="311"/>
      <c r="K16" s="302"/>
      <c r="M16" s="303" t="s">
        <v>206</v>
      </c>
      <c r="O16" s="292"/>
    </row>
    <row r="17" spans="1:80" x14ac:dyDescent="0.2">
      <c r="A17" s="293">
        <v>8</v>
      </c>
      <c r="B17" s="294" t="s">
        <v>207</v>
      </c>
      <c r="C17" s="295" t="s">
        <v>208</v>
      </c>
      <c r="D17" s="296" t="s">
        <v>120</v>
      </c>
      <c r="E17" s="297">
        <v>1.972</v>
      </c>
      <c r="F17" s="297">
        <v>0</v>
      </c>
      <c r="G17" s="298">
        <f>E17*F17</f>
        <v>0</v>
      </c>
      <c r="H17" s="299">
        <v>0</v>
      </c>
      <c r="I17" s="300">
        <f>E17*H17</f>
        <v>0</v>
      </c>
      <c r="J17" s="299">
        <v>0</v>
      </c>
      <c r="K17" s="300">
        <f>E17*J17</f>
        <v>0</v>
      </c>
      <c r="O17" s="292">
        <v>2</v>
      </c>
      <c r="AA17" s="261">
        <v>1</v>
      </c>
      <c r="AB17" s="261">
        <v>1</v>
      </c>
      <c r="AC17" s="261">
        <v>1</v>
      </c>
      <c r="AZ17" s="261">
        <v>1</v>
      </c>
      <c r="BA17" s="261">
        <f>IF(AZ17=1,G17,0)</f>
        <v>0</v>
      </c>
      <c r="BB17" s="261">
        <f>IF(AZ17=2,G17,0)</f>
        <v>0</v>
      </c>
      <c r="BC17" s="261">
        <f>IF(AZ17=3,G17,0)</f>
        <v>0</v>
      </c>
      <c r="BD17" s="261">
        <f>IF(AZ17=4,G17,0)</f>
        <v>0</v>
      </c>
      <c r="BE17" s="261">
        <f>IF(AZ17=5,G17,0)</f>
        <v>0</v>
      </c>
      <c r="CA17" s="292">
        <v>1</v>
      </c>
      <c r="CB17" s="292">
        <v>1</v>
      </c>
    </row>
    <row r="18" spans="1:80" x14ac:dyDescent="0.2">
      <c r="A18" s="301"/>
      <c r="B18" s="304"/>
      <c r="C18" s="305" t="s">
        <v>209</v>
      </c>
      <c r="D18" s="306"/>
      <c r="E18" s="307">
        <v>1.972</v>
      </c>
      <c r="F18" s="308"/>
      <c r="G18" s="309"/>
      <c r="H18" s="310"/>
      <c r="I18" s="302"/>
      <c r="J18" s="311"/>
      <c r="K18" s="302"/>
      <c r="M18" s="303" t="s">
        <v>209</v>
      </c>
      <c r="O18" s="292"/>
    </row>
    <row r="19" spans="1:80" x14ac:dyDescent="0.2">
      <c r="A19" s="293">
        <v>9</v>
      </c>
      <c r="B19" s="294" t="s">
        <v>125</v>
      </c>
      <c r="C19" s="295" t="s">
        <v>126</v>
      </c>
      <c r="D19" s="296" t="s">
        <v>120</v>
      </c>
      <c r="E19" s="297">
        <v>14.69</v>
      </c>
      <c r="F19" s="297">
        <v>0</v>
      </c>
      <c r="G19" s="298">
        <f>E19*F19</f>
        <v>0</v>
      </c>
      <c r="H19" s="299">
        <v>0</v>
      </c>
      <c r="I19" s="300">
        <f>E19*H19</f>
        <v>0</v>
      </c>
      <c r="J19" s="299">
        <v>0</v>
      </c>
      <c r="K19" s="300">
        <f>E19*J19</f>
        <v>0</v>
      </c>
      <c r="O19" s="292">
        <v>2</v>
      </c>
      <c r="AA19" s="261">
        <v>1</v>
      </c>
      <c r="AB19" s="261">
        <v>1</v>
      </c>
      <c r="AC19" s="261">
        <v>1</v>
      </c>
      <c r="AZ19" s="261">
        <v>1</v>
      </c>
      <c r="BA19" s="261">
        <f>IF(AZ19=1,G19,0)</f>
        <v>0</v>
      </c>
      <c r="BB19" s="261">
        <f>IF(AZ19=2,G19,0)</f>
        <v>0</v>
      </c>
      <c r="BC19" s="261">
        <f>IF(AZ19=3,G19,0)</f>
        <v>0</v>
      </c>
      <c r="BD19" s="261">
        <f>IF(AZ19=4,G19,0)</f>
        <v>0</v>
      </c>
      <c r="BE19" s="261">
        <f>IF(AZ19=5,G19,0)</f>
        <v>0</v>
      </c>
      <c r="CA19" s="292">
        <v>1</v>
      </c>
      <c r="CB19" s="292">
        <v>1</v>
      </c>
    </row>
    <row r="20" spans="1:80" x14ac:dyDescent="0.2">
      <c r="A20" s="301"/>
      <c r="B20" s="304"/>
      <c r="C20" s="305" t="s">
        <v>210</v>
      </c>
      <c r="D20" s="306"/>
      <c r="E20" s="307">
        <v>14.69</v>
      </c>
      <c r="F20" s="308"/>
      <c r="G20" s="309"/>
      <c r="H20" s="310"/>
      <c r="I20" s="302"/>
      <c r="J20" s="311"/>
      <c r="K20" s="302"/>
      <c r="M20" s="303" t="s">
        <v>210</v>
      </c>
      <c r="O20" s="292"/>
    </row>
    <row r="21" spans="1:80" x14ac:dyDescent="0.2">
      <c r="A21" s="293">
        <v>10</v>
      </c>
      <c r="B21" s="294" t="s">
        <v>211</v>
      </c>
      <c r="C21" s="295" t="s">
        <v>212</v>
      </c>
      <c r="D21" s="296" t="s">
        <v>120</v>
      </c>
      <c r="E21" s="297">
        <v>15</v>
      </c>
      <c r="F21" s="297">
        <v>0</v>
      </c>
      <c r="G21" s="298">
        <f>E21*F21</f>
        <v>0</v>
      </c>
      <c r="H21" s="299">
        <v>0</v>
      </c>
      <c r="I21" s="300">
        <f>E21*H21</f>
        <v>0</v>
      </c>
      <c r="J21" s="299">
        <v>0</v>
      </c>
      <c r="K21" s="300">
        <f>E21*J21</f>
        <v>0</v>
      </c>
      <c r="O21" s="292">
        <v>2</v>
      </c>
      <c r="AA21" s="261">
        <v>1</v>
      </c>
      <c r="AB21" s="261">
        <v>1</v>
      </c>
      <c r="AC21" s="261">
        <v>1</v>
      </c>
      <c r="AZ21" s="261">
        <v>1</v>
      </c>
      <c r="BA21" s="261">
        <f>IF(AZ21=1,G21,0)</f>
        <v>0</v>
      </c>
      <c r="BB21" s="261">
        <f>IF(AZ21=2,G21,0)</f>
        <v>0</v>
      </c>
      <c r="BC21" s="261">
        <f>IF(AZ21=3,G21,0)</f>
        <v>0</v>
      </c>
      <c r="BD21" s="261">
        <f>IF(AZ21=4,G21,0)</f>
        <v>0</v>
      </c>
      <c r="BE21" s="261">
        <f>IF(AZ21=5,G21,0)</f>
        <v>0</v>
      </c>
      <c r="CA21" s="292">
        <v>1</v>
      </c>
      <c r="CB21" s="292">
        <v>1</v>
      </c>
    </row>
    <row r="22" spans="1:80" x14ac:dyDescent="0.2">
      <c r="A22" s="293">
        <v>11</v>
      </c>
      <c r="B22" s="294" t="s">
        <v>165</v>
      </c>
      <c r="C22" s="295" t="s">
        <v>166</v>
      </c>
      <c r="D22" s="296" t="s">
        <v>120</v>
      </c>
      <c r="E22" s="297">
        <v>15.35</v>
      </c>
      <c r="F22" s="297">
        <v>0</v>
      </c>
      <c r="G22" s="298">
        <f>E22*F22</f>
        <v>0</v>
      </c>
      <c r="H22" s="299">
        <v>0</v>
      </c>
      <c r="I22" s="300">
        <f>E22*H22</f>
        <v>0</v>
      </c>
      <c r="J22" s="299">
        <v>0</v>
      </c>
      <c r="K22" s="300">
        <f>E22*J22</f>
        <v>0</v>
      </c>
      <c r="O22" s="292">
        <v>2</v>
      </c>
      <c r="AA22" s="261">
        <v>1</v>
      </c>
      <c r="AB22" s="261">
        <v>1</v>
      </c>
      <c r="AC22" s="261">
        <v>1</v>
      </c>
      <c r="AZ22" s="261">
        <v>1</v>
      </c>
      <c r="BA22" s="261">
        <f>IF(AZ22=1,G22,0)</f>
        <v>0</v>
      </c>
      <c r="BB22" s="261">
        <f>IF(AZ22=2,G22,0)</f>
        <v>0</v>
      </c>
      <c r="BC22" s="261">
        <f>IF(AZ22=3,G22,0)</f>
        <v>0</v>
      </c>
      <c r="BD22" s="261">
        <f>IF(AZ22=4,G22,0)</f>
        <v>0</v>
      </c>
      <c r="BE22" s="261">
        <f>IF(AZ22=5,G22,0)</f>
        <v>0</v>
      </c>
      <c r="CA22" s="292">
        <v>1</v>
      </c>
      <c r="CB22" s="292">
        <v>1</v>
      </c>
    </row>
    <row r="23" spans="1:80" x14ac:dyDescent="0.2">
      <c r="A23" s="293">
        <v>12</v>
      </c>
      <c r="B23" s="294" t="s">
        <v>213</v>
      </c>
      <c r="C23" s="295" t="s">
        <v>214</v>
      </c>
      <c r="D23" s="296" t="s">
        <v>120</v>
      </c>
      <c r="E23" s="297">
        <v>15</v>
      </c>
      <c r="F23" s="297">
        <v>0</v>
      </c>
      <c r="G23" s="298">
        <f>E23*F23</f>
        <v>0</v>
      </c>
      <c r="H23" s="299">
        <v>0</v>
      </c>
      <c r="I23" s="300">
        <f>E23*H23</f>
        <v>0</v>
      </c>
      <c r="J23" s="299">
        <v>0</v>
      </c>
      <c r="K23" s="300">
        <f>E23*J23</f>
        <v>0</v>
      </c>
      <c r="O23" s="292">
        <v>2</v>
      </c>
      <c r="AA23" s="261">
        <v>1</v>
      </c>
      <c r="AB23" s="261">
        <v>1</v>
      </c>
      <c r="AC23" s="261">
        <v>1</v>
      </c>
      <c r="AZ23" s="261">
        <v>1</v>
      </c>
      <c r="BA23" s="261">
        <f>IF(AZ23=1,G23,0)</f>
        <v>0</v>
      </c>
      <c r="BB23" s="261">
        <f>IF(AZ23=2,G23,0)</f>
        <v>0</v>
      </c>
      <c r="BC23" s="261">
        <f>IF(AZ23=3,G23,0)</f>
        <v>0</v>
      </c>
      <c r="BD23" s="261">
        <f>IF(AZ23=4,G23,0)</f>
        <v>0</v>
      </c>
      <c r="BE23" s="261">
        <f>IF(AZ23=5,G23,0)</f>
        <v>0</v>
      </c>
      <c r="CA23" s="292">
        <v>1</v>
      </c>
      <c r="CB23" s="292">
        <v>1</v>
      </c>
    </row>
    <row r="24" spans="1:80" x14ac:dyDescent="0.2">
      <c r="A24" s="293">
        <v>13</v>
      </c>
      <c r="B24" s="294" t="s">
        <v>136</v>
      </c>
      <c r="C24" s="295" t="s">
        <v>137</v>
      </c>
      <c r="D24" s="296" t="s">
        <v>133</v>
      </c>
      <c r="E24" s="297">
        <v>146.9</v>
      </c>
      <c r="F24" s="297">
        <v>0</v>
      </c>
      <c r="G24" s="298">
        <f>E24*F24</f>
        <v>0</v>
      </c>
      <c r="H24" s="299">
        <v>0</v>
      </c>
      <c r="I24" s="300">
        <f>E24*H24</f>
        <v>0</v>
      </c>
      <c r="J24" s="299">
        <v>0</v>
      </c>
      <c r="K24" s="300">
        <f>E24*J24</f>
        <v>0</v>
      </c>
      <c r="O24" s="292">
        <v>2</v>
      </c>
      <c r="AA24" s="261">
        <v>1</v>
      </c>
      <c r="AB24" s="261">
        <v>1</v>
      </c>
      <c r="AC24" s="261">
        <v>1</v>
      </c>
      <c r="AZ24" s="261">
        <v>1</v>
      </c>
      <c r="BA24" s="261">
        <f>IF(AZ24=1,G24,0)</f>
        <v>0</v>
      </c>
      <c r="BB24" s="261">
        <f>IF(AZ24=2,G24,0)</f>
        <v>0</v>
      </c>
      <c r="BC24" s="261">
        <f>IF(AZ24=3,G24,0)</f>
        <v>0</v>
      </c>
      <c r="BD24" s="261">
        <f>IF(AZ24=4,G24,0)</f>
        <v>0</v>
      </c>
      <c r="BE24" s="261">
        <f>IF(AZ24=5,G24,0)</f>
        <v>0</v>
      </c>
      <c r="CA24" s="292">
        <v>1</v>
      </c>
      <c r="CB24" s="292">
        <v>1</v>
      </c>
    </row>
    <row r="25" spans="1:80" x14ac:dyDescent="0.2">
      <c r="A25" s="293">
        <v>14</v>
      </c>
      <c r="B25" s="294" t="s">
        <v>215</v>
      </c>
      <c r="C25" s="295" t="s">
        <v>216</v>
      </c>
      <c r="D25" s="296" t="s">
        <v>179</v>
      </c>
      <c r="E25" s="297">
        <v>30.7</v>
      </c>
      <c r="F25" s="297">
        <v>0</v>
      </c>
      <c r="G25" s="298">
        <f>E25*F25</f>
        <v>0</v>
      </c>
      <c r="H25" s="299">
        <v>0</v>
      </c>
      <c r="I25" s="300">
        <f>E25*H25</f>
        <v>0</v>
      </c>
      <c r="J25" s="299">
        <v>0</v>
      </c>
      <c r="K25" s="300">
        <f>E25*J25</f>
        <v>0</v>
      </c>
      <c r="O25" s="292">
        <v>2</v>
      </c>
      <c r="AA25" s="261">
        <v>1</v>
      </c>
      <c r="AB25" s="261">
        <v>1</v>
      </c>
      <c r="AC25" s="261">
        <v>1</v>
      </c>
      <c r="AZ25" s="261">
        <v>1</v>
      </c>
      <c r="BA25" s="261">
        <f>IF(AZ25=1,G25,0)</f>
        <v>0</v>
      </c>
      <c r="BB25" s="261">
        <f>IF(AZ25=2,G25,0)</f>
        <v>0</v>
      </c>
      <c r="BC25" s="261">
        <f>IF(AZ25=3,G25,0)</f>
        <v>0</v>
      </c>
      <c r="BD25" s="261">
        <f>IF(AZ25=4,G25,0)</f>
        <v>0</v>
      </c>
      <c r="BE25" s="261">
        <f>IF(AZ25=5,G25,0)</f>
        <v>0</v>
      </c>
      <c r="CA25" s="292">
        <v>1</v>
      </c>
      <c r="CB25" s="292">
        <v>1</v>
      </c>
    </row>
    <row r="26" spans="1:80" x14ac:dyDescent="0.2">
      <c r="A26" s="312"/>
      <c r="B26" s="313" t="s">
        <v>101</v>
      </c>
      <c r="C26" s="314" t="s">
        <v>111</v>
      </c>
      <c r="D26" s="315"/>
      <c r="E26" s="316"/>
      <c r="F26" s="317"/>
      <c r="G26" s="318">
        <f>SUM(G7:G25)</f>
        <v>0</v>
      </c>
      <c r="H26" s="319"/>
      <c r="I26" s="320">
        <f>SUM(I7:I25)</f>
        <v>9.4320000000000015E-2</v>
      </c>
      <c r="J26" s="319"/>
      <c r="K26" s="320">
        <f>SUM(K7:K25)</f>
        <v>0</v>
      </c>
      <c r="O26" s="292">
        <v>4</v>
      </c>
      <c r="BA26" s="321">
        <f>SUM(BA7:BA25)</f>
        <v>0</v>
      </c>
      <c r="BB26" s="321">
        <f>SUM(BB7:BB25)</f>
        <v>0</v>
      </c>
      <c r="BC26" s="321">
        <f>SUM(BC7:BC25)</f>
        <v>0</v>
      </c>
      <c r="BD26" s="321">
        <f>SUM(BD7:BD25)</f>
        <v>0</v>
      </c>
      <c r="BE26" s="321">
        <f>SUM(BE7:BE25)</f>
        <v>0</v>
      </c>
    </row>
    <row r="27" spans="1:80" x14ac:dyDescent="0.2">
      <c r="A27" s="282" t="s">
        <v>97</v>
      </c>
      <c r="B27" s="283" t="s">
        <v>172</v>
      </c>
      <c r="C27" s="284" t="s">
        <v>173</v>
      </c>
      <c r="D27" s="285"/>
      <c r="E27" s="286"/>
      <c r="F27" s="286"/>
      <c r="G27" s="287"/>
      <c r="H27" s="288"/>
      <c r="I27" s="289"/>
      <c r="J27" s="290"/>
      <c r="K27" s="291"/>
      <c r="O27" s="292">
        <v>1</v>
      </c>
    </row>
    <row r="28" spans="1:80" x14ac:dyDescent="0.2">
      <c r="A28" s="293">
        <v>15</v>
      </c>
      <c r="B28" s="294" t="s">
        <v>217</v>
      </c>
      <c r="C28" s="295" t="s">
        <v>218</v>
      </c>
      <c r="D28" s="296" t="s">
        <v>120</v>
      </c>
      <c r="E28" s="297">
        <v>0.9</v>
      </c>
      <c r="F28" s="297">
        <v>0</v>
      </c>
      <c r="G28" s="298">
        <f>E28*F28</f>
        <v>0</v>
      </c>
      <c r="H28" s="299">
        <v>2.87697</v>
      </c>
      <c r="I28" s="300">
        <f>E28*H28</f>
        <v>2.5892729999999999</v>
      </c>
      <c r="J28" s="299">
        <v>0</v>
      </c>
      <c r="K28" s="300">
        <f>E28*J28</f>
        <v>0</v>
      </c>
      <c r="O28" s="292">
        <v>2</v>
      </c>
      <c r="AA28" s="261">
        <v>1</v>
      </c>
      <c r="AB28" s="261">
        <v>1</v>
      </c>
      <c r="AC28" s="261">
        <v>1</v>
      </c>
      <c r="AZ28" s="261">
        <v>1</v>
      </c>
      <c r="BA28" s="261">
        <f>IF(AZ28=1,G28,0)</f>
        <v>0</v>
      </c>
      <c r="BB28" s="261">
        <f>IF(AZ28=2,G28,0)</f>
        <v>0</v>
      </c>
      <c r="BC28" s="261">
        <f>IF(AZ28=3,G28,0)</f>
        <v>0</v>
      </c>
      <c r="BD28" s="261">
        <f>IF(AZ28=4,G28,0)</f>
        <v>0</v>
      </c>
      <c r="BE28" s="261">
        <f>IF(AZ28=5,G28,0)</f>
        <v>0</v>
      </c>
      <c r="CA28" s="292">
        <v>1</v>
      </c>
      <c r="CB28" s="292">
        <v>1</v>
      </c>
    </row>
    <row r="29" spans="1:80" x14ac:dyDescent="0.2">
      <c r="A29" s="293">
        <v>16</v>
      </c>
      <c r="B29" s="294" t="s">
        <v>219</v>
      </c>
      <c r="C29" s="295" t="s">
        <v>220</v>
      </c>
      <c r="D29" s="296" t="s">
        <v>221</v>
      </c>
      <c r="E29" s="297">
        <v>1</v>
      </c>
      <c r="F29" s="297">
        <v>0</v>
      </c>
      <c r="G29" s="298">
        <f>E29*F29</f>
        <v>0</v>
      </c>
      <c r="H29" s="299">
        <v>5.2650000000000002E-2</v>
      </c>
      <c r="I29" s="300">
        <f>E29*H29</f>
        <v>5.2650000000000002E-2</v>
      </c>
      <c r="J29" s="299">
        <v>0</v>
      </c>
      <c r="K29" s="300">
        <f>E29*J29</f>
        <v>0</v>
      </c>
      <c r="O29" s="292">
        <v>2</v>
      </c>
      <c r="AA29" s="261">
        <v>1</v>
      </c>
      <c r="AB29" s="261">
        <v>1</v>
      </c>
      <c r="AC29" s="261">
        <v>1</v>
      </c>
      <c r="AZ29" s="261">
        <v>1</v>
      </c>
      <c r="BA29" s="261">
        <f>IF(AZ29=1,G29,0)</f>
        <v>0</v>
      </c>
      <c r="BB29" s="261">
        <f>IF(AZ29=2,G29,0)</f>
        <v>0</v>
      </c>
      <c r="BC29" s="261">
        <f>IF(AZ29=3,G29,0)</f>
        <v>0</v>
      </c>
      <c r="BD29" s="261">
        <f>IF(AZ29=4,G29,0)</f>
        <v>0</v>
      </c>
      <c r="BE29" s="261">
        <f>IF(AZ29=5,G29,0)</f>
        <v>0</v>
      </c>
      <c r="CA29" s="292">
        <v>1</v>
      </c>
      <c r="CB29" s="292">
        <v>1</v>
      </c>
    </row>
    <row r="30" spans="1:80" x14ac:dyDescent="0.2">
      <c r="A30" s="293">
        <v>17</v>
      </c>
      <c r="B30" s="294" t="s">
        <v>222</v>
      </c>
      <c r="C30" s="295" t="s">
        <v>223</v>
      </c>
      <c r="D30" s="296" t="s">
        <v>100</v>
      </c>
      <c r="E30" s="297">
        <v>1</v>
      </c>
      <c r="F30" s="297">
        <v>0</v>
      </c>
      <c r="G30" s="298">
        <f>E30*F30</f>
        <v>0</v>
      </c>
      <c r="H30" s="299">
        <v>0.95</v>
      </c>
      <c r="I30" s="300">
        <f>E30*H30</f>
        <v>0.95</v>
      </c>
      <c r="J30" s="299"/>
      <c r="K30" s="300">
        <f>E30*J30</f>
        <v>0</v>
      </c>
      <c r="O30" s="292">
        <v>2</v>
      </c>
      <c r="AA30" s="261">
        <v>3</v>
      </c>
      <c r="AB30" s="261">
        <v>1</v>
      </c>
      <c r="AC30" s="261">
        <v>5930006</v>
      </c>
      <c r="AZ30" s="261">
        <v>1</v>
      </c>
      <c r="BA30" s="261">
        <f>IF(AZ30=1,G30,0)</f>
        <v>0</v>
      </c>
      <c r="BB30" s="261">
        <f>IF(AZ30=2,G30,0)</f>
        <v>0</v>
      </c>
      <c r="BC30" s="261">
        <f>IF(AZ30=3,G30,0)</f>
        <v>0</v>
      </c>
      <c r="BD30" s="261">
        <f>IF(AZ30=4,G30,0)</f>
        <v>0</v>
      </c>
      <c r="BE30" s="261">
        <f>IF(AZ30=5,G30,0)</f>
        <v>0</v>
      </c>
      <c r="CA30" s="292">
        <v>3</v>
      </c>
      <c r="CB30" s="292">
        <v>1</v>
      </c>
    </row>
    <row r="31" spans="1:80" x14ac:dyDescent="0.2">
      <c r="A31" s="312"/>
      <c r="B31" s="313" t="s">
        <v>101</v>
      </c>
      <c r="C31" s="314" t="s">
        <v>174</v>
      </c>
      <c r="D31" s="315"/>
      <c r="E31" s="316"/>
      <c r="F31" s="317"/>
      <c r="G31" s="318">
        <f>SUM(G27:G30)</f>
        <v>0</v>
      </c>
      <c r="H31" s="319"/>
      <c r="I31" s="320">
        <f>SUM(I27:I30)</f>
        <v>3.5919229999999995</v>
      </c>
      <c r="J31" s="319"/>
      <c r="K31" s="320">
        <f>SUM(K27:K30)</f>
        <v>0</v>
      </c>
      <c r="O31" s="292">
        <v>4</v>
      </c>
      <c r="BA31" s="321">
        <f>SUM(BA27:BA30)</f>
        <v>0</v>
      </c>
      <c r="BB31" s="321">
        <f>SUM(BB27:BB30)</f>
        <v>0</v>
      </c>
      <c r="BC31" s="321">
        <f>SUM(BC27:BC30)</f>
        <v>0</v>
      </c>
      <c r="BD31" s="321">
        <f>SUM(BD27:BD30)</f>
        <v>0</v>
      </c>
      <c r="BE31" s="321">
        <f>SUM(BE27:BE30)</f>
        <v>0</v>
      </c>
    </row>
    <row r="32" spans="1:80" x14ac:dyDescent="0.2">
      <c r="A32" s="282" t="s">
        <v>97</v>
      </c>
      <c r="B32" s="283" t="s">
        <v>224</v>
      </c>
      <c r="C32" s="284" t="s">
        <v>225</v>
      </c>
      <c r="D32" s="285"/>
      <c r="E32" s="286"/>
      <c r="F32" s="286"/>
      <c r="G32" s="287"/>
      <c r="H32" s="288"/>
      <c r="I32" s="289"/>
      <c r="J32" s="290"/>
      <c r="K32" s="291"/>
      <c r="O32" s="292">
        <v>1</v>
      </c>
    </row>
    <row r="33" spans="1:80" x14ac:dyDescent="0.2">
      <c r="A33" s="293">
        <v>18</v>
      </c>
      <c r="B33" s="294" t="s">
        <v>227</v>
      </c>
      <c r="C33" s="295" t="s">
        <v>228</v>
      </c>
      <c r="D33" s="296" t="s">
        <v>133</v>
      </c>
      <c r="E33" s="297">
        <v>17.39</v>
      </c>
      <c r="F33" s="297">
        <v>0</v>
      </c>
      <c r="G33" s="298">
        <f>E33*F33</f>
        <v>0</v>
      </c>
      <c r="H33" s="299">
        <v>0.37202000000000002</v>
      </c>
      <c r="I33" s="300">
        <f>E33*H33</f>
        <v>6.4694278000000009</v>
      </c>
      <c r="J33" s="299">
        <v>0</v>
      </c>
      <c r="K33" s="300">
        <f>E33*J33</f>
        <v>0</v>
      </c>
      <c r="O33" s="292">
        <v>2</v>
      </c>
      <c r="AA33" s="261">
        <v>1</v>
      </c>
      <c r="AB33" s="261">
        <v>1</v>
      </c>
      <c r="AC33" s="261">
        <v>1</v>
      </c>
      <c r="AZ33" s="261">
        <v>1</v>
      </c>
      <c r="BA33" s="261">
        <f>IF(AZ33=1,G33,0)</f>
        <v>0</v>
      </c>
      <c r="BB33" s="261">
        <f>IF(AZ33=2,G33,0)</f>
        <v>0</v>
      </c>
      <c r="BC33" s="261">
        <f>IF(AZ33=3,G33,0)</f>
        <v>0</v>
      </c>
      <c r="BD33" s="261">
        <f>IF(AZ33=4,G33,0)</f>
        <v>0</v>
      </c>
      <c r="BE33" s="261">
        <f>IF(AZ33=5,G33,0)</f>
        <v>0</v>
      </c>
      <c r="CA33" s="292">
        <v>1</v>
      </c>
      <c r="CB33" s="292">
        <v>1</v>
      </c>
    </row>
    <row r="34" spans="1:80" x14ac:dyDescent="0.2">
      <c r="A34" s="301"/>
      <c r="B34" s="304"/>
      <c r="C34" s="305" t="s">
        <v>229</v>
      </c>
      <c r="D34" s="306"/>
      <c r="E34" s="307">
        <v>17.39</v>
      </c>
      <c r="F34" s="308"/>
      <c r="G34" s="309"/>
      <c r="H34" s="310"/>
      <c r="I34" s="302"/>
      <c r="J34" s="311"/>
      <c r="K34" s="302"/>
      <c r="M34" s="303" t="s">
        <v>229</v>
      </c>
      <c r="O34" s="292"/>
    </row>
    <row r="35" spans="1:80" x14ac:dyDescent="0.2">
      <c r="A35" s="293">
        <v>19</v>
      </c>
      <c r="B35" s="294" t="s">
        <v>230</v>
      </c>
      <c r="C35" s="295" t="s">
        <v>231</v>
      </c>
      <c r="D35" s="296" t="s">
        <v>120</v>
      </c>
      <c r="E35" s="297">
        <v>0.91200000000000003</v>
      </c>
      <c r="F35" s="297">
        <v>0</v>
      </c>
      <c r="G35" s="298">
        <f>E35*F35</f>
        <v>0</v>
      </c>
      <c r="H35" s="299">
        <v>2.8079399999999999</v>
      </c>
      <c r="I35" s="300">
        <f>E35*H35</f>
        <v>2.56084128</v>
      </c>
      <c r="J35" s="299">
        <v>0</v>
      </c>
      <c r="K35" s="300">
        <f>E35*J35</f>
        <v>0</v>
      </c>
      <c r="O35" s="292">
        <v>2</v>
      </c>
      <c r="AA35" s="261">
        <v>1</v>
      </c>
      <c r="AB35" s="261">
        <v>1</v>
      </c>
      <c r="AC35" s="261">
        <v>1</v>
      </c>
      <c r="AZ35" s="261">
        <v>1</v>
      </c>
      <c r="BA35" s="261">
        <f>IF(AZ35=1,G35,0)</f>
        <v>0</v>
      </c>
      <c r="BB35" s="261">
        <f>IF(AZ35=2,G35,0)</f>
        <v>0</v>
      </c>
      <c r="BC35" s="261">
        <f>IF(AZ35=3,G35,0)</f>
        <v>0</v>
      </c>
      <c r="BD35" s="261">
        <f>IF(AZ35=4,G35,0)</f>
        <v>0</v>
      </c>
      <c r="BE35" s="261">
        <f>IF(AZ35=5,G35,0)</f>
        <v>0</v>
      </c>
      <c r="CA35" s="292">
        <v>1</v>
      </c>
      <c r="CB35" s="292">
        <v>1</v>
      </c>
    </row>
    <row r="36" spans="1:80" x14ac:dyDescent="0.2">
      <c r="A36" s="301"/>
      <c r="B36" s="304"/>
      <c r="C36" s="305" t="s">
        <v>232</v>
      </c>
      <c r="D36" s="306"/>
      <c r="E36" s="307">
        <v>0.91200000000000003</v>
      </c>
      <c r="F36" s="308"/>
      <c r="G36" s="309"/>
      <c r="H36" s="310"/>
      <c r="I36" s="302"/>
      <c r="J36" s="311"/>
      <c r="K36" s="302"/>
      <c r="M36" s="303" t="s">
        <v>232</v>
      </c>
      <c r="O36" s="292"/>
    </row>
    <row r="37" spans="1:80" x14ac:dyDescent="0.2">
      <c r="A37" s="293">
        <v>20</v>
      </c>
      <c r="B37" s="294" t="s">
        <v>233</v>
      </c>
      <c r="C37" s="295" t="s">
        <v>234</v>
      </c>
      <c r="D37" s="296" t="s">
        <v>120</v>
      </c>
      <c r="E37" s="297">
        <v>0.41</v>
      </c>
      <c r="F37" s="297">
        <v>0</v>
      </c>
      <c r="G37" s="298">
        <f>E37*F37</f>
        <v>0</v>
      </c>
      <c r="H37" s="299">
        <v>2.5</v>
      </c>
      <c r="I37" s="300">
        <f>E37*H37</f>
        <v>1.0249999999999999</v>
      </c>
      <c r="J37" s="299">
        <v>0</v>
      </c>
      <c r="K37" s="300">
        <f>E37*J37</f>
        <v>0</v>
      </c>
      <c r="O37" s="292">
        <v>2</v>
      </c>
      <c r="AA37" s="261">
        <v>1</v>
      </c>
      <c r="AB37" s="261">
        <v>1</v>
      </c>
      <c r="AC37" s="261">
        <v>1</v>
      </c>
      <c r="AZ37" s="261">
        <v>1</v>
      </c>
      <c r="BA37" s="261">
        <f>IF(AZ37=1,G37,0)</f>
        <v>0</v>
      </c>
      <c r="BB37" s="261">
        <f>IF(AZ37=2,G37,0)</f>
        <v>0</v>
      </c>
      <c r="BC37" s="261">
        <f>IF(AZ37=3,G37,0)</f>
        <v>0</v>
      </c>
      <c r="BD37" s="261">
        <f>IF(AZ37=4,G37,0)</f>
        <v>0</v>
      </c>
      <c r="BE37" s="261">
        <f>IF(AZ37=5,G37,0)</f>
        <v>0</v>
      </c>
      <c r="CA37" s="292">
        <v>1</v>
      </c>
      <c r="CB37" s="292">
        <v>1</v>
      </c>
    </row>
    <row r="38" spans="1:80" x14ac:dyDescent="0.2">
      <c r="A38" s="301"/>
      <c r="B38" s="304"/>
      <c r="C38" s="305" t="s">
        <v>235</v>
      </c>
      <c r="D38" s="306"/>
      <c r="E38" s="307">
        <v>0.41</v>
      </c>
      <c r="F38" s="308"/>
      <c r="G38" s="309"/>
      <c r="H38" s="310"/>
      <c r="I38" s="302"/>
      <c r="J38" s="311"/>
      <c r="K38" s="302"/>
      <c r="M38" s="303" t="s">
        <v>235</v>
      </c>
      <c r="O38" s="292"/>
    </row>
    <row r="39" spans="1:80" x14ac:dyDescent="0.2">
      <c r="A39" s="293">
        <v>21</v>
      </c>
      <c r="B39" s="294" t="s">
        <v>236</v>
      </c>
      <c r="C39" s="295" t="s">
        <v>237</v>
      </c>
      <c r="D39" s="296" t="s">
        <v>133</v>
      </c>
      <c r="E39" s="297">
        <v>1</v>
      </c>
      <c r="F39" s="297">
        <v>0</v>
      </c>
      <c r="G39" s="298">
        <f>E39*F39</f>
        <v>0</v>
      </c>
      <c r="H39" s="299">
        <v>4.4200000000000003E-3</v>
      </c>
      <c r="I39" s="300">
        <f>E39*H39</f>
        <v>4.4200000000000003E-3</v>
      </c>
      <c r="J39" s="299">
        <v>0</v>
      </c>
      <c r="K39" s="300">
        <f>E39*J39</f>
        <v>0</v>
      </c>
      <c r="O39" s="292">
        <v>2</v>
      </c>
      <c r="AA39" s="261">
        <v>1</v>
      </c>
      <c r="AB39" s="261">
        <v>1</v>
      </c>
      <c r="AC39" s="261">
        <v>1</v>
      </c>
      <c r="AZ39" s="261">
        <v>1</v>
      </c>
      <c r="BA39" s="261">
        <f>IF(AZ39=1,G39,0)</f>
        <v>0</v>
      </c>
      <c r="BB39" s="261">
        <f>IF(AZ39=2,G39,0)</f>
        <v>0</v>
      </c>
      <c r="BC39" s="261">
        <f>IF(AZ39=3,G39,0)</f>
        <v>0</v>
      </c>
      <c r="BD39" s="261">
        <f>IF(AZ39=4,G39,0)</f>
        <v>0</v>
      </c>
      <c r="BE39" s="261">
        <f>IF(AZ39=5,G39,0)</f>
        <v>0</v>
      </c>
      <c r="CA39" s="292">
        <v>1</v>
      </c>
      <c r="CB39" s="292">
        <v>1</v>
      </c>
    </row>
    <row r="40" spans="1:80" x14ac:dyDescent="0.2">
      <c r="A40" s="301"/>
      <c r="B40" s="304"/>
      <c r="C40" s="305" t="s">
        <v>238</v>
      </c>
      <c r="D40" s="306"/>
      <c r="E40" s="307">
        <v>1</v>
      </c>
      <c r="F40" s="308"/>
      <c r="G40" s="309"/>
      <c r="H40" s="310"/>
      <c r="I40" s="302"/>
      <c r="J40" s="311"/>
      <c r="K40" s="302"/>
      <c r="M40" s="303" t="s">
        <v>238</v>
      </c>
      <c r="O40" s="292"/>
    </row>
    <row r="41" spans="1:80" x14ac:dyDescent="0.2">
      <c r="A41" s="293">
        <v>22</v>
      </c>
      <c r="B41" s="294" t="s">
        <v>239</v>
      </c>
      <c r="C41" s="295" t="s">
        <v>240</v>
      </c>
      <c r="D41" s="296" t="s">
        <v>133</v>
      </c>
      <c r="E41" s="297">
        <v>17.39</v>
      </c>
      <c r="F41" s="297">
        <v>0</v>
      </c>
      <c r="G41" s="298">
        <f>E41*F41</f>
        <v>0</v>
      </c>
      <c r="H41" s="299">
        <v>0.82189999999999996</v>
      </c>
      <c r="I41" s="300">
        <f>E41*H41</f>
        <v>14.292840999999999</v>
      </c>
      <c r="J41" s="299">
        <v>0</v>
      </c>
      <c r="K41" s="300">
        <f>E41*J41</f>
        <v>0</v>
      </c>
      <c r="O41" s="292">
        <v>2</v>
      </c>
      <c r="AA41" s="261">
        <v>1</v>
      </c>
      <c r="AB41" s="261">
        <v>1</v>
      </c>
      <c r="AC41" s="261">
        <v>1</v>
      </c>
      <c r="AZ41" s="261">
        <v>1</v>
      </c>
      <c r="BA41" s="261">
        <f>IF(AZ41=1,G41,0)</f>
        <v>0</v>
      </c>
      <c r="BB41" s="261">
        <f>IF(AZ41=2,G41,0)</f>
        <v>0</v>
      </c>
      <c r="BC41" s="261">
        <f>IF(AZ41=3,G41,0)</f>
        <v>0</v>
      </c>
      <c r="BD41" s="261">
        <f>IF(AZ41=4,G41,0)</f>
        <v>0</v>
      </c>
      <c r="BE41" s="261">
        <f>IF(AZ41=5,G41,0)</f>
        <v>0</v>
      </c>
      <c r="CA41" s="292">
        <v>1</v>
      </c>
      <c r="CB41" s="292">
        <v>1</v>
      </c>
    </row>
    <row r="42" spans="1:80" x14ac:dyDescent="0.2">
      <c r="A42" s="312"/>
      <c r="B42" s="313" t="s">
        <v>101</v>
      </c>
      <c r="C42" s="314" t="s">
        <v>226</v>
      </c>
      <c r="D42" s="315"/>
      <c r="E42" s="316"/>
      <c r="F42" s="317"/>
      <c r="G42" s="318">
        <f>SUM(G32:G41)</f>
        <v>0</v>
      </c>
      <c r="H42" s="319"/>
      <c r="I42" s="320">
        <f>SUM(I32:I41)</f>
        <v>24.352530080000001</v>
      </c>
      <c r="J42" s="319"/>
      <c r="K42" s="320">
        <f>SUM(K32:K41)</f>
        <v>0</v>
      </c>
      <c r="O42" s="292">
        <v>4</v>
      </c>
      <c r="BA42" s="321">
        <f>SUM(BA32:BA41)</f>
        <v>0</v>
      </c>
      <c r="BB42" s="321">
        <f>SUM(BB32:BB41)</f>
        <v>0</v>
      </c>
      <c r="BC42" s="321">
        <f>SUM(BC32:BC41)</f>
        <v>0</v>
      </c>
      <c r="BD42" s="321">
        <f>SUM(BD32:BD41)</f>
        <v>0</v>
      </c>
      <c r="BE42" s="321">
        <f>SUM(BE32:BE41)</f>
        <v>0</v>
      </c>
    </row>
    <row r="43" spans="1:80" x14ac:dyDescent="0.2">
      <c r="A43" s="282" t="s">
        <v>97</v>
      </c>
      <c r="B43" s="283" t="s">
        <v>241</v>
      </c>
      <c r="C43" s="284" t="s">
        <v>242</v>
      </c>
      <c r="D43" s="285"/>
      <c r="E43" s="286"/>
      <c r="F43" s="286"/>
      <c r="G43" s="287"/>
      <c r="H43" s="288"/>
      <c r="I43" s="289"/>
      <c r="J43" s="290"/>
      <c r="K43" s="291"/>
      <c r="O43" s="292">
        <v>1</v>
      </c>
    </row>
    <row r="44" spans="1:80" x14ac:dyDescent="0.2">
      <c r="A44" s="293">
        <v>23</v>
      </c>
      <c r="B44" s="294" t="s">
        <v>244</v>
      </c>
      <c r="C44" s="295" t="s">
        <v>245</v>
      </c>
      <c r="D44" s="296" t="s">
        <v>198</v>
      </c>
      <c r="E44" s="297">
        <v>3.4</v>
      </c>
      <c r="F44" s="297">
        <v>0</v>
      </c>
      <c r="G44" s="298">
        <f>E44*F44</f>
        <v>0</v>
      </c>
      <c r="H44" s="299">
        <v>1.0000000000000001E-5</v>
      </c>
      <c r="I44" s="300">
        <f>E44*H44</f>
        <v>3.4E-5</v>
      </c>
      <c r="J44" s="299">
        <v>0</v>
      </c>
      <c r="K44" s="300">
        <f>E44*J44</f>
        <v>0</v>
      </c>
      <c r="O44" s="292">
        <v>2</v>
      </c>
      <c r="AA44" s="261">
        <v>1</v>
      </c>
      <c r="AB44" s="261">
        <v>1</v>
      </c>
      <c r="AC44" s="261">
        <v>1</v>
      </c>
      <c r="AZ44" s="261">
        <v>1</v>
      </c>
      <c r="BA44" s="261">
        <f>IF(AZ44=1,G44,0)</f>
        <v>0</v>
      </c>
      <c r="BB44" s="261">
        <f>IF(AZ44=2,G44,0)</f>
        <v>0</v>
      </c>
      <c r="BC44" s="261">
        <f>IF(AZ44=3,G44,0)</f>
        <v>0</v>
      </c>
      <c r="BD44" s="261">
        <f>IF(AZ44=4,G44,0)</f>
        <v>0</v>
      </c>
      <c r="BE44" s="261">
        <f>IF(AZ44=5,G44,0)</f>
        <v>0</v>
      </c>
      <c r="CA44" s="292">
        <v>1</v>
      </c>
      <c r="CB44" s="292">
        <v>1</v>
      </c>
    </row>
    <row r="45" spans="1:80" x14ac:dyDescent="0.2">
      <c r="A45" s="293">
        <v>24</v>
      </c>
      <c r="B45" s="294" t="s">
        <v>246</v>
      </c>
      <c r="C45" s="295" t="s">
        <v>247</v>
      </c>
      <c r="D45" s="296" t="s">
        <v>120</v>
      </c>
      <c r="E45" s="297">
        <v>0.5887</v>
      </c>
      <c r="F45" s="297">
        <v>0</v>
      </c>
      <c r="G45" s="298">
        <f>E45*F45</f>
        <v>0</v>
      </c>
      <c r="H45" s="299">
        <v>2.5249999999999999</v>
      </c>
      <c r="I45" s="300">
        <f>E45*H45</f>
        <v>1.4864675000000001</v>
      </c>
      <c r="J45" s="299">
        <v>0</v>
      </c>
      <c r="K45" s="300">
        <f>E45*J45</f>
        <v>0</v>
      </c>
      <c r="O45" s="292">
        <v>2</v>
      </c>
      <c r="AA45" s="261">
        <v>1</v>
      </c>
      <c r="AB45" s="261">
        <v>1</v>
      </c>
      <c r="AC45" s="261">
        <v>1</v>
      </c>
      <c r="AZ45" s="261">
        <v>1</v>
      </c>
      <c r="BA45" s="261">
        <f>IF(AZ45=1,G45,0)</f>
        <v>0</v>
      </c>
      <c r="BB45" s="261">
        <f>IF(AZ45=2,G45,0)</f>
        <v>0</v>
      </c>
      <c r="BC45" s="261">
        <f>IF(AZ45=3,G45,0)</f>
        <v>0</v>
      </c>
      <c r="BD45" s="261">
        <f>IF(AZ45=4,G45,0)</f>
        <v>0</v>
      </c>
      <c r="BE45" s="261">
        <f>IF(AZ45=5,G45,0)</f>
        <v>0</v>
      </c>
      <c r="CA45" s="292">
        <v>1</v>
      </c>
      <c r="CB45" s="292">
        <v>1</v>
      </c>
    </row>
    <row r="46" spans="1:80" x14ac:dyDescent="0.2">
      <c r="A46" s="301"/>
      <c r="B46" s="304"/>
      <c r="C46" s="305" t="s">
        <v>248</v>
      </c>
      <c r="D46" s="306"/>
      <c r="E46" s="307">
        <v>0.5887</v>
      </c>
      <c r="F46" s="308"/>
      <c r="G46" s="309"/>
      <c r="H46" s="310"/>
      <c r="I46" s="302"/>
      <c r="J46" s="311"/>
      <c r="K46" s="302"/>
      <c r="M46" s="303" t="s">
        <v>248</v>
      </c>
      <c r="O46" s="292"/>
    </row>
    <row r="47" spans="1:80" x14ac:dyDescent="0.2">
      <c r="A47" s="293">
        <v>25</v>
      </c>
      <c r="B47" s="294" t="s">
        <v>249</v>
      </c>
      <c r="C47" s="295" t="s">
        <v>250</v>
      </c>
      <c r="D47" s="296" t="s">
        <v>133</v>
      </c>
      <c r="E47" s="297">
        <v>1.75</v>
      </c>
      <c r="F47" s="297">
        <v>0</v>
      </c>
      <c r="G47" s="298">
        <f>E47*F47</f>
        <v>0</v>
      </c>
      <c r="H47" s="299">
        <v>4.1799999999999997E-3</v>
      </c>
      <c r="I47" s="300">
        <f>E47*H47</f>
        <v>7.3149999999999995E-3</v>
      </c>
      <c r="J47" s="299">
        <v>0</v>
      </c>
      <c r="K47" s="300">
        <f>E47*J47</f>
        <v>0</v>
      </c>
      <c r="O47" s="292">
        <v>2</v>
      </c>
      <c r="AA47" s="261">
        <v>1</v>
      </c>
      <c r="AB47" s="261">
        <v>1</v>
      </c>
      <c r="AC47" s="261">
        <v>1</v>
      </c>
      <c r="AZ47" s="261">
        <v>1</v>
      </c>
      <c r="BA47" s="261">
        <f>IF(AZ47=1,G47,0)</f>
        <v>0</v>
      </c>
      <c r="BB47" s="261">
        <f>IF(AZ47=2,G47,0)</f>
        <v>0</v>
      </c>
      <c r="BC47" s="261">
        <f>IF(AZ47=3,G47,0)</f>
        <v>0</v>
      </c>
      <c r="BD47" s="261">
        <f>IF(AZ47=4,G47,0)</f>
        <v>0</v>
      </c>
      <c r="BE47" s="261">
        <f>IF(AZ47=5,G47,0)</f>
        <v>0</v>
      </c>
      <c r="CA47" s="292">
        <v>1</v>
      </c>
      <c r="CB47" s="292">
        <v>1</v>
      </c>
    </row>
    <row r="48" spans="1:80" x14ac:dyDescent="0.2">
      <c r="A48" s="301"/>
      <c r="B48" s="304"/>
      <c r="C48" s="305" t="s">
        <v>251</v>
      </c>
      <c r="D48" s="306"/>
      <c r="E48" s="307">
        <v>1.75</v>
      </c>
      <c r="F48" s="308"/>
      <c r="G48" s="309"/>
      <c r="H48" s="310"/>
      <c r="I48" s="302"/>
      <c r="J48" s="311"/>
      <c r="K48" s="302"/>
      <c r="M48" s="303" t="s">
        <v>251</v>
      </c>
      <c r="O48" s="292"/>
    </row>
    <row r="49" spans="1:80" x14ac:dyDescent="0.2">
      <c r="A49" s="293">
        <v>26</v>
      </c>
      <c r="B49" s="294" t="s">
        <v>252</v>
      </c>
      <c r="C49" s="295" t="s">
        <v>253</v>
      </c>
      <c r="D49" s="296" t="s">
        <v>221</v>
      </c>
      <c r="E49" s="297">
        <v>1</v>
      </c>
      <c r="F49" s="297">
        <v>0</v>
      </c>
      <c r="G49" s="298">
        <f>E49*F49</f>
        <v>0</v>
      </c>
      <c r="H49" s="299">
        <v>5.9790000000000003E-2</v>
      </c>
      <c r="I49" s="300">
        <f>E49*H49</f>
        <v>5.9790000000000003E-2</v>
      </c>
      <c r="J49" s="299"/>
      <c r="K49" s="300">
        <f>E49*J49</f>
        <v>0</v>
      </c>
      <c r="O49" s="292">
        <v>2</v>
      </c>
      <c r="AA49" s="261">
        <v>3</v>
      </c>
      <c r="AB49" s="261">
        <v>1</v>
      </c>
      <c r="AC49" s="261">
        <v>28611122</v>
      </c>
      <c r="AZ49" s="261">
        <v>1</v>
      </c>
      <c r="BA49" s="261">
        <f>IF(AZ49=1,G49,0)</f>
        <v>0</v>
      </c>
      <c r="BB49" s="261">
        <f>IF(AZ49=2,G49,0)</f>
        <v>0</v>
      </c>
      <c r="BC49" s="261">
        <f>IF(AZ49=3,G49,0)</f>
        <v>0</v>
      </c>
      <c r="BD49" s="261">
        <f>IF(AZ49=4,G49,0)</f>
        <v>0</v>
      </c>
      <c r="BE49" s="261">
        <f>IF(AZ49=5,G49,0)</f>
        <v>0</v>
      </c>
      <c r="CA49" s="292">
        <v>3</v>
      </c>
      <c r="CB49" s="292">
        <v>1</v>
      </c>
    </row>
    <row r="50" spans="1:80" x14ac:dyDescent="0.2">
      <c r="A50" s="312"/>
      <c r="B50" s="313" t="s">
        <v>101</v>
      </c>
      <c r="C50" s="314" t="s">
        <v>243</v>
      </c>
      <c r="D50" s="315"/>
      <c r="E50" s="316"/>
      <c r="F50" s="317"/>
      <c r="G50" s="318">
        <f>SUM(G43:G49)</f>
        <v>0</v>
      </c>
      <c r="H50" s="319"/>
      <c r="I50" s="320">
        <f>SUM(I43:I49)</f>
        <v>1.5536065000000001</v>
      </c>
      <c r="J50" s="319"/>
      <c r="K50" s="320">
        <f>SUM(K43:K49)</f>
        <v>0</v>
      </c>
      <c r="O50" s="292">
        <v>4</v>
      </c>
      <c r="BA50" s="321">
        <f>SUM(BA43:BA49)</f>
        <v>0</v>
      </c>
      <c r="BB50" s="321">
        <f>SUM(BB43:BB49)</f>
        <v>0</v>
      </c>
      <c r="BC50" s="321">
        <f>SUM(BC43:BC49)</f>
        <v>0</v>
      </c>
      <c r="BD50" s="321">
        <f>SUM(BD43:BD49)</f>
        <v>0</v>
      </c>
      <c r="BE50" s="321">
        <f>SUM(BE43:BE49)</f>
        <v>0</v>
      </c>
    </row>
    <row r="51" spans="1:80" x14ac:dyDescent="0.2">
      <c r="A51" s="282" t="s">
        <v>97</v>
      </c>
      <c r="B51" s="283" t="s">
        <v>254</v>
      </c>
      <c r="C51" s="284" t="s">
        <v>255</v>
      </c>
      <c r="D51" s="285"/>
      <c r="E51" s="286"/>
      <c r="F51" s="286"/>
      <c r="G51" s="287"/>
      <c r="H51" s="288"/>
      <c r="I51" s="289"/>
      <c r="J51" s="290"/>
      <c r="K51" s="291"/>
      <c r="O51" s="292">
        <v>1</v>
      </c>
    </row>
    <row r="52" spans="1:80" x14ac:dyDescent="0.2">
      <c r="A52" s="293">
        <v>27</v>
      </c>
      <c r="B52" s="294" t="s">
        <v>257</v>
      </c>
      <c r="C52" s="295" t="s">
        <v>258</v>
      </c>
      <c r="D52" s="296" t="s">
        <v>120</v>
      </c>
      <c r="E52" s="297">
        <v>6.7675000000000001</v>
      </c>
      <c r="F52" s="297">
        <v>0</v>
      </c>
      <c r="G52" s="298">
        <f>E52*F52</f>
        <v>0</v>
      </c>
      <c r="H52" s="299">
        <v>3.3984899999999998</v>
      </c>
      <c r="I52" s="300">
        <f>E52*H52</f>
        <v>22.999281074999999</v>
      </c>
      <c r="J52" s="299">
        <v>0</v>
      </c>
      <c r="K52" s="300">
        <f>E52*J52</f>
        <v>0</v>
      </c>
      <c r="O52" s="292">
        <v>2</v>
      </c>
      <c r="AA52" s="261">
        <v>1</v>
      </c>
      <c r="AB52" s="261">
        <v>1</v>
      </c>
      <c r="AC52" s="261">
        <v>1</v>
      </c>
      <c r="AZ52" s="261">
        <v>1</v>
      </c>
      <c r="BA52" s="261">
        <f>IF(AZ52=1,G52,0)</f>
        <v>0</v>
      </c>
      <c r="BB52" s="261">
        <f>IF(AZ52=2,G52,0)</f>
        <v>0</v>
      </c>
      <c r="BC52" s="261">
        <f>IF(AZ52=3,G52,0)</f>
        <v>0</v>
      </c>
      <c r="BD52" s="261">
        <f>IF(AZ52=4,G52,0)</f>
        <v>0</v>
      </c>
      <c r="BE52" s="261">
        <f>IF(AZ52=5,G52,0)</f>
        <v>0</v>
      </c>
      <c r="CA52" s="292">
        <v>1</v>
      </c>
      <c r="CB52" s="292">
        <v>1</v>
      </c>
    </row>
    <row r="53" spans="1:80" ht="22.5" x14ac:dyDescent="0.2">
      <c r="A53" s="301"/>
      <c r="B53" s="304"/>
      <c r="C53" s="305" t="s">
        <v>259</v>
      </c>
      <c r="D53" s="306"/>
      <c r="E53" s="307">
        <v>6.7675000000000001</v>
      </c>
      <c r="F53" s="308"/>
      <c r="G53" s="309"/>
      <c r="H53" s="310"/>
      <c r="I53" s="302"/>
      <c r="J53" s="311"/>
      <c r="K53" s="302"/>
      <c r="M53" s="303" t="s">
        <v>259</v>
      </c>
      <c r="O53" s="292"/>
    </row>
    <row r="54" spans="1:80" x14ac:dyDescent="0.2">
      <c r="A54" s="312"/>
      <c r="B54" s="313" t="s">
        <v>101</v>
      </c>
      <c r="C54" s="314" t="s">
        <v>256</v>
      </c>
      <c r="D54" s="315"/>
      <c r="E54" s="316"/>
      <c r="F54" s="317"/>
      <c r="G54" s="318">
        <f>SUM(G51:G53)</f>
        <v>0</v>
      </c>
      <c r="H54" s="319"/>
      <c r="I54" s="320">
        <f>SUM(I51:I53)</f>
        <v>22.999281074999999</v>
      </c>
      <c r="J54" s="319"/>
      <c r="K54" s="320">
        <f>SUM(K51:K53)</f>
        <v>0</v>
      </c>
      <c r="O54" s="292">
        <v>4</v>
      </c>
      <c r="BA54" s="321">
        <f>SUM(BA51:BA53)</f>
        <v>0</v>
      </c>
      <c r="BB54" s="321">
        <f>SUM(BB51:BB53)</f>
        <v>0</v>
      </c>
      <c r="BC54" s="321">
        <f>SUM(BC51:BC53)</f>
        <v>0</v>
      </c>
      <c r="BD54" s="321">
        <f>SUM(BD51:BD53)</f>
        <v>0</v>
      </c>
      <c r="BE54" s="321">
        <f>SUM(BE51:BE53)</f>
        <v>0</v>
      </c>
    </row>
    <row r="55" spans="1:80" x14ac:dyDescent="0.2">
      <c r="A55" s="282" t="s">
        <v>97</v>
      </c>
      <c r="B55" s="283" t="s">
        <v>260</v>
      </c>
      <c r="C55" s="284" t="s">
        <v>261</v>
      </c>
      <c r="D55" s="285"/>
      <c r="E55" s="286"/>
      <c r="F55" s="286"/>
      <c r="G55" s="287"/>
      <c r="H55" s="288"/>
      <c r="I55" s="289"/>
      <c r="J55" s="290"/>
      <c r="K55" s="291"/>
      <c r="O55" s="292">
        <v>1</v>
      </c>
    </row>
    <row r="56" spans="1:80" x14ac:dyDescent="0.2">
      <c r="A56" s="293">
        <v>28</v>
      </c>
      <c r="B56" s="294" t="s">
        <v>263</v>
      </c>
      <c r="C56" s="295" t="s">
        <v>264</v>
      </c>
      <c r="D56" s="296" t="s">
        <v>133</v>
      </c>
      <c r="E56" s="297">
        <v>0.65</v>
      </c>
      <c r="F56" s="297">
        <v>0</v>
      </c>
      <c r="G56" s="298">
        <f>E56*F56</f>
        <v>0</v>
      </c>
      <c r="H56" s="299">
        <v>4.9430000000000002E-2</v>
      </c>
      <c r="I56" s="300">
        <f>E56*H56</f>
        <v>3.2129500000000005E-2</v>
      </c>
      <c r="J56" s="299">
        <v>0</v>
      </c>
      <c r="K56" s="300">
        <f>E56*J56</f>
        <v>0</v>
      </c>
      <c r="O56" s="292">
        <v>2</v>
      </c>
      <c r="AA56" s="261">
        <v>1</v>
      </c>
      <c r="AB56" s="261">
        <v>1</v>
      </c>
      <c r="AC56" s="261">
        <v>1</v>
      </c>
      <c r="AZ56" s="261">
        <v>1</v>
      </c>
      <c r="BA56" s="261">
        <f>IF(AZ56=1,G56,0)</f>
        <v>0</v>
      </c>
      <c r="BB56" s="261">
        <f>IF(AZ56=2,G56,0)</f>
        <v>0</v>
      </c>
      <c r="BC56" s="261">
        <f>IF(AZ56=3,G56,0)</f>
        <v>0</v>
      </c>
      <c r="BD56" s="261">
        <f>IF(AZ56=4,G56,0)</f>
        <v>0</v>
      </c>
      <c r="BE56" s="261">
        <f>IF(AZ56=5,G56,0)</f>
        <v>0</v>
      </c>
      <c r="CA56" s="292">
        <v>1</v>
      </c>
      <c r="CB56" s="292">
        <v>1</v>
      </c>
    </row>
    <row r="57" spans="1:80" x14ac:dyDescent="0.2">
      <c r="A57" s="301"/>
      <c r="B57" s="304"/>
      <c r="C57" s="305" t="s">
        <v>265</v>
      </c>
      <c r="D57" s="306"/>
      <c r="E57" s="307">
        <v>0.65</v>
      </c>
      <c r="F57" s="308"/>
      <c r="G57" s="309"/>
      <c r="H57" s="310"/>
      <c r="I57" s="302"/>
      <c r="J57" s="311"/>
      <c r="K57" s="302"/>
      <c r="M57" s="303" t="s">
        <v>265</v>
      </c>
      <c r="O57" s="292"/>
    </row>
    <row r="58" spans="1:80" x14ac:dyDescent="0.2">
      <c r="A58" s="312"/>
      <c r="B58" s="313" t="s">
        <v>101</v>
      </c>
      <c r="C58" s="314" t="s">
        <v>262</v>
      </c>
      <c r="D58" s="315"/>
      <c r="E58" s="316"/>
      <c r="F58" s="317"/>
      <c r="G58" s="318">
        <f>SUM(G55:G57)</f>
        <v>0</v>
      </c>
      <c r="H58" s="319"/>
      <c r="I58" s="320">
        <f>SUM(I55:I57)</f>
        <v>3.2129500000000005E-2</v>
      </c>
      <c r="J58" s="319"/>
      <c r="K58" s="320">
        <f>SUM(K55:K57)</f>
        <v>0</v>
      </c>
      <c r="O58" s="292">
        <v>4</v>
      </c>
      <c r="BA58" s="321">
        <f>SUM(BA55:BA57)</f>
        <v>0</v>
      </c>
      <c r="BB58" s="321">
        <f>SUM(BB55:BB57)</f>
        <v>0</v>
      </c>
      <c r="BC58" s="321">
        <f>SUM(BC55:BC57)</f>
        <v>0</v>
      </c>
      <c r="BD58" s="321">
        <f>SUM(BD55:BD57)</f>
        <v>0</v>
      </c>
      <c r="BE58" s="321">
        <f>SUM(BE55:BE57)</f>
        <v>0</v>
      </c>
    </row>
    <row r="59" spans="1:80" x14ac:dyDescent="0.2">
      <c r="A59" s="282" t="s">
        <v>97</v>
      </c>
      <c r="B59" s="283" t="s">
        <v>180</v>
      </c>
      <c r="C59" s="284" t="s">
        <v>181</v>
      </c>
      <c r="D59" s="285"/>
      <c r="E59" s="286"/>
      <c r="F59" s="286"/>
      <c r="G59" s="287"/>
      <c r="H59" s="288"/>
      <c r="I59" s="289"/>
      <c r="J59" s="290"/>
      <c r="K59" s="291"/>
      <c r="O59" s="292">
        <v>1</v>
      </c>
    </row>
    <row r="60" spans="1:80" x14ac:dyDescent="0.2">
      <c r="A60" s="293">
        <v>29</v>
      </c>
      <c r="B60" s="294" t="s">
        <v>266</v>
      </c>
      <c r="C60" s="295" t="s">
        <v>267</v>
      </c>
      <c r="D60" s="296" t="s">
        <v>120</v>
      </c>
      <c r="E60" s="297">
        <v>8</v>
      </c>
      <c r="F60" s="297">
        <v>0</v>
      </c>
      <c r="G60" s="298">
        <f>E60*F60</f>
        <v>0</v>
      </c>
      <c r="H60" s="299">
        <v>0</v>
      </c>
      <c r="I60" s="300">
        <f>E60*H60</f>
        <v>0</v>
      </c>
      <c r="J60" s="299">
        <v>-2.75</v>
      </c>
      <c r="K60" s="300">
        <f>E60*J60</f>
        <v>-22</v>
      </c>
      <c r="O60" s="292">
        <v>2</v>
      </c>
      <c r="AA60" s="261">
        <v>1</v>
      </c>
      <c r="AB60" s="261">
        <v>1</v>
      </c>
      <c r="AC60" s="261">
        <v>1</v>
      </c>
      <c r="AZ60" s="261">
        <v>1</v>
      </c>
      <c r="BA60" s="261">
        <f>IF(AZ60=1,G60,0)</f>
        <v>0</v>
      </c>
      <c r="BB60" s="261">
        <f>IF(AZ60=2,G60,0)</f>
        <v>0</v>
      </c>
      <c r="BC60" s="261">
        <f>IF(AZ60=3,G60,0)</f>
        <v>0</v>
      </c>
      <c r="BD60" s="261">
        <f>IF(AZ60=4,G60,0)</f>
        <v>0</v>
      </c>
      <c r="BE60" s="261">
        <f>IF(AZ60=5,G60,0)</f>
        <v>0</v>
      </c>
      <c r="CA60" s="292">
        <v>1</v>
      </c>
      <c r="CB60" s="292">
        <v>1</v>
      </c>
    </row>
    <row r="61" spans="1:80" x14ac:dyDescent="0.2">
      <c r="A61" s="293">
        <v>30</v>
      </c>
      <c r="B61" s="294" t="s">
        <v>268</v>
      </c>
      <c r="C61" s="295" t="s">
        <v>269</v>
      </c>
      <c r="D61" s="296" t="s">
        <v>120</v>
      </c>
      <c r="E61" s="297">
        <v>3.15</v>
      </c>
      <c r="F61" s="297">
        <v>0</v>
      </c>
      <c r="G61" s="298">
        <f>E61*F61</f>
        <v>0</v>
      </c>
      <c r="H61" s="299">
        <v>0.12</v>
      </c>
      <c r="I61" s="300">
        <f>E61*H61</f>
        <v>0.378</v>
      </c>
      <c r="J61" s="299">
        <v>-2.2000000000000002</v>
      </c>
      <c r="K61" s="300">
        <f>E61*J61</f>
        <v>-6.9300000000000006</v>
      </c>
      <c r="O61" s="292">
        <v>2</v>
      </c>
      <c r="AA61" s="261">
        <v>1</v>
      </c>
      <c r="AB61" s="261">
        <v>1</v>
      </c>
      <c r="AC61" s="261">
        <v>1</v>
      </c>
      <c r="AZ61" s="261">
        <v>1</v>
      </c>
      <c r="BA61" s="261">
        <f>IF(AZ61=1,G61,0)</f>
        <v>0</v>
      </c>
      <c r="BB61" s="261">
        <f>IF(AZ61=2,G61,0)</f>
        <v>0</v>
      </c>
      <c r="BC61" s="261">
        <f>IF(AZ61=3,G61,0)</f>
        <v>0</v>
      </c>
      <c r="BD61" s="261">
        <f>IF(AZ61=4,G61,0)</f>
        <v>0</v>
      </c>
      <c r="BE61" s="261">
        <f>IF(AZ61=5,G61,0)</f>
        <v>0</v>
      </c>
      <c r="CA61" s="292">
        <v>1</v>
      </c>
      <c r="CB61" s="292">
        <v>1</v>
      </c>
    </row>
    <row r="62" spans="1:80" x14ac:dyDescent="0.2">
      <c r="A62" s="312"/>
      <c r="B62" s="313" t="s">
        <v>101</v>
      </c>
      <c r="C62" s="314" t="s">
        <v>182</v>
      </c>
      <c r="D62" s="315"/>
      <c r="E62" s="316"/>
      <c r="F62" s="317"/>
      <c r="G62" s="318">
        <f>SUM(G59:G61)</f>
        <v>0</v>
      </c>
      <c r="H62" s="319"/>
      <c r="I62" s="320">
        <f>SUM(I59:I61)</f>
        <v>0.378</v>
      </c>
      <c r="J62" s="319"/>
      <c r="K62" s="320">
        <f>SUM(K59:K61)</f>
        <v>-28.93</v>
      </c>
      <c r="O62" s="292">
        <v>4</v>
      </c>
      <c r="BA62" s="321">
        <f>SUM(BA59:BA61)</f>
        <v>0</v>
      </c>
      <c r="BB62" s="321">
        <f>SUM(BB59:BB61)</f>
        <v>0</v>
      </c>
      <c r="BC62" s="321">
        <f>SUM(BC59:BC61)</f>
        <v>0</v>
      </c>
      <c r="BD62" s="321">
        <f>SUM(BD59:BD61)</f>
        <v>0</v>
      </c>
      <c r="BE62" s="321">
        <f>SUM(BE59:BE61)</f>
        <v>0</v>
      </c>
    </row>
    <row r="63" spans="1:80" x14ac:dyDescent="0.2">
      <c r="A63" s="282" t="s">
        <v>97</v>
      </c>
      <c r="B63" s="283" t="s">
        <v>186</v>
      </c>
      <c r="C63" s="284" t="s">
        <v>187</v>
      </c>
      <c r="D63" s="285"/>
      <c r="E63" s="286"/>
      <c r="F63" s="286"/>
      <c r="G63" s="287"/>
      <c r="H63" s="288"/>
      <c r="I63" s="289"/>
      <c r="J63" s="290"/>
      <c r="K63" s="291"/>
      <c r="O63" s="292">
        <v>1</v>
      </c>
    </row>
    <row r="64" spans="1:80" x14ac:dyDescent="0.2">
      <c r="A64" s="293">
        <v>31</v>
      </c>
      <c r="B64" s="294" t="s">
        <v>270</v>
      </c>
      <c r="C64" s="295" t="s">
        <v>271</v>
      </c>
      <c r="D64" s="296" t="s">
        <v>179</v>
      </c>
      <c r="E64" s="297">
        <v>53.001790155000002</v>
      </c>
      <c r="F64" s="297">
        <v>0</v>
      </c>
      <c r="G64" s="298">
        <f>E64*F64</f>
        <v>0</v>
      </c>
      <c r="H64" s="299">
        <v>0</v>
      </c>
      <c r="I64" s="300">
        <f>E64*H64</f>
        <v>0</v>
      </c>
      <c r="J64" s="299"/>
      <c r="K64" s="300">
        <f>E64*J64</f>
        <v>0</v>
      </c>
      <c r="O64" s="292">
        <v>2</v>
      </c>
      <c r="AA64" s="261">
        <v>7</v>
      </c>
      <c r="AB64" s="261">
        <v>1</v>
      </c>
      <c r="AC64" s="261">
        <v>2</v>
      </c>
      <c r="AZ64" s="261">
        <v>1</v>
      </c>
      <c r="BA64" s="261">
        <f>IF(AZ64=1,G64,0)</f>
        <v>0</v>
      </c>
      <c r="BB64" s="261">
        <f>IF(AZ64=2,G64,0)</f>
        <v>0</v>
      </c>
      <c r="BC64" s="261">
        <f>IF(AZ64=3,G64,0)</f>
        <v>0</v>
      </c>
      <c r="BD64" s="261">
        <f>IF(AZ64=4,G64,0)</f>
        <v>0</v>
      </c>
      <c r="BE64" s="261">
        <f>IF(AZ64=5,G64,0)</f>
        <v>0</v>
      </c>
      <c r="CA64" s="292">
        <v>7</v>
      </c>
      <c r="CB64" s="292">
        <v>1</v>
      </c>
    </row>
    <row r="65" spans="1:57" x14ac:dyDescent="0.2">
      <c r="A65" s="312"/>
      <c r="B65" s="313" t="s">
        <v>101</v>
      </c>
      <c r="C65" s="314" t="s">
        <v>188</v>
      </c>
      <c r="D65" s="315"/>
      <c r="E65" s="316"/>
      <c r="F65" s="317"/>
      <c r="G65" s="318">
        <f>SUM(G63:G64)</f>
        <v>0</v>
      </c>
      <c r="H65" s="319"/>
      <c r="I65" s="320">
        <f>SUM(I63:I64)</f>
        <v>0</v>
      </c>
      <c r="J65" s="319"/>
      <c r="K65" s="320">
        <f>SUM(K63:K64)</f>
        <v>0</v>
      </c>
      <c r="O65" s="292">
        <v>4</v>
      </c>
      <c r="BA65" s="321">
        <f>SUM(BA63:BA64)</f>
        <v>0</v>
      </c>
      <c r="BB65" s="321">
        <f>SUM(BB63:BB64)</f>
        <v>0</v>
      </c>
      <c r="BC65" s="321">
        <f>SUM(BC63:BC64)</f>
        <v>0</v>
      </c>
      <c r="BD65" s="321">
        <f>SUM(BD63:BD64)</f>
        <v>0</v>
      </c>
      <c r="BE65" s="321">
        <f>SUM(BE63:BE64)</f>
        <v>0</v>
      </c>
    </row>
    <row r="66" spans="1:57" x14ac:dyDescent="0.2">
      <c r="E66" s="261"/>
    </row>
    <row r="67" spans="1:57" x14ac:dyDescent="0.2">
      <c r="E67" s="261"/>
    </row>
    <row r="68" spans="1:57" x14ac:dyDescent="0.2">
      <c r="E68" s="261"/>
    </row>
    <row r="69" spans="1:57" x14ac:dyDescent="0.2">
      <c r="E69" s="261"/>
    </row>
    <row r="70" spans="1:57" x14ac:dyDescent="0.2">
      <c r="E70" s="261"/>
    </row>
    <row r="71" spans="1:57" x14ac:dyDescent="0.2">
      <c r="E71" s="261"/>
    </row>
    <row r="72" spans="1:57" x14ac:dyDescent="0.2">
      <c r="E72" s="261"/>
    </row>
    <row r="73" spans="1:57" x14ac:dyDescent="0.2">
      <c r="E73" s="261"/>
    </row>
    <row r="74" spans="1:57" x14ac:dyDescent="0.2">
      <c r="E74" s="261"/>
    </row>
    <row r="75" spans="1:57" x14ac:dyDescent="0.2">
      <c r="E75" s="261"/>
    </row>
    <row r="76" spans="1:57" x14ac:dyDescent="0.2">
      <c r="E76" s="261"/>
    </row>
    <row r="77" spans="1:57" x14ac:dyDescent="0.2">
      <c r="E77" s="261"/>
    </row>
    <row r="78" spans="1:57" x14ac:dyDescent="0.2">
      <c r="E78" s="261"/>
    </row>
    <row r="79" spans="1:57" x14ac:dyDescent="0.2">
      <c r="E79" s="261"/>
    </row>
    <row r="80" spans="1:57" x14ac:dyDescent="0.2">
      <c r="E80" s="261"/>
    </row>
    <row r="81" spans="1:7" x14ac:dyDescent="0.2">
      <c r="E81" s="261"/>
    </row>
    <row r="82" spans="1:7" x14ac:dyDescent="0.2">
      <c r="E82" s="261"/>
    </row>
    <row r="83" spans="1:7" x14ac:dyDescent="0.2">
      <c r="E83" s="261"/>
    </row>
    <row r="84" spans="1:7" x14ac:dyDescent="0.2">
      <c r="E84" s="261"/>
    </row>
    <row r="85" spans="1:7" x14ac:dyDescent="0.2">
      <c r="E85" s="261"/>
    </row>
    <row r="86" spans="1:7" x14ac:dyDescent="0.2">
      <c r="E86" s="261"/>
    </row>
    <row r="87" spans="1:7" x14ac:dyDescent="0.2">
      <c r="E87" s="261"/>
    </row>
    <row r="88" spans="1:7" x14ac:dyDescent="0.2">
      <c r="E88" s="261"/>
    </row>
    <row r="89" spans="1:7" x14ac:dyDescent="0.2">
      <c r="A89" s="311"/>
      <c r="B89" s="311"/>
      <c r="C89" s="311"/>
      <c r="D89" s="311"/>
      <c r="E89" s="311"/>
      <c r="F89" s="311"/>
      <c r="G89" s="311"/>
    </row>
    <row r="90" spans="1:7" x14ac:dyDescent="0.2">
      <c r="A90" s="311"/>
      <c r="B90" s="311"/>
      <c r="C90" s="311"/>
      <c r="D90" s="311"/>
      <c r="E90" s="311"/>
      <c r="F90" s="311"/>
      <c r="G90" s="311"/>
    </row>
    <row r="91" spans="1:7" x14ac:dyDescent="0.2">
      <c r="A91" s="311"/>
      <c r="B91" s="311"/>
      <c r="C91" s="311"/>
      <c r="D91" s="311"/>
      <c r="E91" s="311"/>
      <c r="F91" s="311"/>
      <c r="G91" s="311"/>
    </row>
    <row r="92" spans="1:7" x14ac:dyDescent="0.2">
      <c r="A92" s="311"/>
      <c r="B92" s="311"/>
      <c r="C92" s="311"/>
      <c r="D92" s="311"/>
      <c r="E92" s="311"/>
      <c r="F92" s="311"/>
      <c r="G92" s="311"/>
    </row>
    <row r="93" spans="1:7" x14ac:dyDescent="0.2">
      <c r="E93" s="261"/>
    </row>
    <row r="94" spans="1:7" x14ac:dyDescent="0.2">
      <c r="E94" s="261"/>
    </row>
    <row r="95" spans="1:7" x14ac:dyDescent="0.2">
      <c r="E95" s="261"/>
    </row>
    <row r="96" spans="1:7" x14ac:dyDescent="0.2">
      <c r="E96" s="261"/>
    </row>
    <row r="97" spans="5:5" x14ac:dyDescent="0.2">
      <c r="E97" s="261"/>
    </row>
    <row r="98" spans="5:5" x14ac:dyDescent="0.2">
      <c r="E98" s="261"/>
    </row>
    <row r="99" spans="5:5" x14ac:dyDescent="0.2">
      <c r="E99" s="261"/>
    </row>
    <row r="100" spans="5:5" x14ac:dyDescent="0.2">
      <c r="E100" s="261"/>
    </row>
    <row r="101" spans="5:5" x14ac:dyDescent="0.2">
      <c r="E101" s="261"/>
    </row>
    <row r="102" spans="5:5" x14ac:dyDescent="0.2">
      <c r="E102" s="261"/>
    </row>
    <row r="103" spans="5:5" x14ac:dyDescent="0.2">
      <c r="E103" s="261"/>
    </row>
    <row r="104" spans="5:5" x14ac:dyDescent="0.2">
      <c r="E104" s="261"/>
    </row>
    <row r="105" spans="5:5" x14ac:dyDescent="0.2">
      <c r="E105" s="261"/>
    </row>
    <row r="106" spans="5:5" x14ac:dyDescent="0.2">
      <c r="E106" s="261"/>
    </row>
    <row r="107" spans="5:5" x14ac:dyDescent="0.2">
      <c r="E107" s="261"/>
    </row>
    <row r="108" spans="5:5" x14ac:dyDescent="0.2">
      <c r="E108" s="261"/>
    </row>
    <row r="109" spans="5:5" x14ac:dyDescent="0.2">
      <c r="E109" s="261"/>
    </row>
    <row r="110" spans="5:5" x14ac:dyDescent="0.2">
      <c r="E110" s="261"/>
    </row>
    <row r="111" spans="5:5" x14ac:dyDescent="0.2">
      <c r="E111" s="261"/>
    </row>
    <row r="112" spans="5:5" x14ac:dyDescent="0.2">
      <c r="E112" s="261"/>
    </row>
    <row r="113" spans="1:7" x14ac:dyDescent="0.2">
      <c r="E113" s="261"/>
    </row>
    <row r="114" spans="1:7" x14ac:dyDescent="0.2">
      <c r="E114" s="261"/>
    </row>
    <row r="115" spans="1:7" x14ac:dyDescent="0.2">
      <c r="E115" s="261"/>
    </row>
    <row r="116" spans="1:7" x14ac:dyDescent="0.2">
      <c r="E116" s="261"/>
    </row>
    <row r="117" spans="1:7" x14ac:dyDescent="0.2">
      <c r="E117" s="261"/>
    </row>
    <row r="118" spans="1:7" x14ac:dyDescent="0.2">
      <c r="E118" s="261"/>
    </row>
    <row r="119" spans="1:7" x14ac:dyDescent="0.2">
      <c r="E119" s="261"/>
    </row>
    <row r="120" spans="1:7" x14ac:dyDescent="0.2">
      <c r="E120" s="261"/>
    </row>
    <row r="121" spans="1:7" x14ac:dyDescent="0.2">
      <c r="E121" s="261"/>
    </row>
    <row r="122" spans="1:7" x14ac:dyDescent="0.2">
      <c r="E122" s="261"/>
    </row>
    <row r="123" spans="1:7" x14ac:dyDescent="0.2">
      <c r="E123" s="261"/>
    </row>
    <row r="124" spans="1:7" x14ac:dyDescent="0.2">
      <c r="A124" s="322"/>
      <c r="B124" s="322"/>
    </row>
    <row r="125" spans="1:7" x14ac:dyDescent="0.2">
      <c r="A125" s="311"/>
      <c r="B125" s="311"/>
      <c r="C125" s="323"/>
      <c r="D125" s="323"/>
      <c r="E125" s="324"/>
      <c r="F125" s="323"/>
      <c r="G125" s="325"/>
    </row>
    <row r="126" spans="1:7" x14ac:dyDescent="0.2">
      <c r="A126" s="326"/>
      <c r="B126" s="326"/>
      <c r="C126" s="311"/>
      <c r="D126" s="311"/>
      <c r="E126" s="327"/>
      <c r="F126" s="311"/>
      <c r="G126" s="311"/>
    </row>
    <row r="127" spans="1:7" x14ac:dyDescent="0.2">
      <c r="A127" s="311"/>
      <c r="B127" s="311"/>
      <c r="C127" s="311"/>
      <c r="D127" s="311"/>
      <c r="E127" s="327"/>
      <c r="F127" s="311"/>
      <c r="G127" s="311"/>
    </row>
    <row r="128" spans="1:7" x14ac:dyDescent="0.2">
      <c r="A128" s="311"/>
      <c r="B128" s="311"/>
      <c r="C128" s="311"/>
      <c r="D128" s="311"/>
      <c r="E128" s="327"/>
      <c r="F128" s="311"/>
      <c r="G128" s="311"/>
    </row>
    <row r="129" spans="1:7" x14ac:dyDescent="0.2">
      <c r="A129" s="311"/>
      <c r="B129" s="311"/>
      <c r="C129" s="311"/>
      <c r="D129" s="311"/>
      <c r="E129" s="327"/>
      <c r="F129" s="311"/>
      <c r="G129" s="311"/>
    </row>
    <row r="130" spans="1:7" x14ac:dyDescent="0.2">
      <c r="A130" s="311"/>
      <c r="B130" s="311"/>
      <c r="C130" s="311"/>
      <c r="D130" s="311"/>
      <c r="E130" s="327"/>
      <c r="F130" s="311"/>
      <c r="G130" s="311"/>
    </row>
    <row r="131" spans="1:7" x14ac:dyDescent="0.2">
      <c r="A131" s="311"/>
      <c r="B131" s="311"/>
      <c r="C131" s="311"/>
      <c r="D131" s="311"/>
      <c r="E131" s="327"/>
      <c r="F131" s="311"/>
      <c r="G131" s="311"/>
    </row>
    <row r="132" spans="1:7" x14ac:dyDescent="0.2">
      <c r="A132" s="311"/>
      <c r="B132" s="311"/>
      <c r="C132" s="311"/>
      <c r="D132" s="311"/>
      <c r="E132" s="327"/>
      <c r="F132" s="311"/>
      <c r="G132" s="311"/>
    </row>
    <row r="133" spans="1:7" x14ac:dyDescent="0.2">
      <c r="A133" s="311"/>
      <c r="B133" s="311"/>
      <c r="C133" s="311"/>
      <c r="D133" s="311"/>
      <c r="E133" s="327"/>
      <c r="F133" s="311"/>
      <c r="G133" s="311"/>
    </row>
    <row r="134" spans="1:7" x14ac:dyDescent="0.2">
      <c r="A134" s="311"/>
      <c r="B134" s="311"/>
      <c r="C134" s="311"/>
      <c r="D134" s="311"/>
      <c r="E134" s="327"/>
      <c r="F134" s="311"/>
      <c r="G134" s="311"/>
    </row>
    <row r="135" spans="1:7" x14ac:dyDescent="0.2">
      <c r="A135" s="311"/>
      <c r="B135" s="311"/>
      <c r="C135" s="311"/>
      <c r="D135" s="311"/>
      <c r="E135" s="327"/>
      <c r="F135" s="311"/>
      <c r="G135" s="311"/>
    </row>
    <row r="136" spans="1:7" x14ac:dyDescent="0.2">
      <c r="A136" s="311"/>
      <c r="B136" s="311"/>
      <c r="C136" s="311"/>
      <c r="D136" s="311"/>
      <c r="E136" s="327"/>
      <c r="F136" s="311"/>
      <c r="G136" s="311"/>
    </row>
    <row r="137" spans="1:7" x14ac:dyDescent="0.2">
      <c r="A137" s="311"/>
      <c r="B137" s="311"/>
      <c r="C137" s="311"/>
      <c r="D137" s="311"/>
      <c r="E137" s="327"/>
      <c r="F137" s="311"/>
      <c r="G137" s="311"/>
    </row>
    <row r="138" spans="1:7" x14ac:dyDescent="0.2">
      <c r="A138" s="311"/>
      <c r="B138" s="311"/>
      <c r="C138" s="311"/>
      <c r="D138" s="311"/>
      <c r="E138" s="327"/>
      <c r="F138" s="311"/>
      <c r="G138" s="311"/>
    </row>
  </sheetData>
  <mergeCells count="16">
    <mergeCell ref="C57:D57"/>
    <mergeCell ref="C46:D46"/>
    <mergeCell ref="C48:D48"/>
    <mergeCell ref="C53:D53"/>
    <mergeCell ref="C34:D34"/>
    <mergeCell ref="C36:D36"/>
    <mergeCell ref="C38:D38"/>
    <mergeCell ref="C40:D40"/>
    <mergeCell ref="A1:G1"/>
    <mergeCell ref="A3:B3"/>
    <mergeCell ref="A4:B4"/>
    <mergeCell ref="E4:G4"/>
    <mergeCell ref="C14:D14"/>
    <mergeCell ref="C16:D16"/>
    <mergeCell ref="C18:D18"/>
    <mergeCell ref="C20:D20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BE51"/>
  <sheetViews>
    <sheetView topLeftCell="A10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101" t="s">
        <v>102</v>
      </c>
      <c r="B1" s="102"/>
      <c r="C1" s="102"/>
      <c r="D1" s="102"/>
      <c r="E1" s="102"/>
      <c r="F1" s="102"/>
      <c r="G1" s="102"/>
    </row>
    <row r="2" spans="1:57" ht="12.75" customHeight="1" x14ac:dyDescent="0.2">
      <c r="A2" s="103" t="s">
        <v>32</v>
      </c>
      <c r="B2" s="104"/>
      <c r="C2" s="105" t="s">
        <v>110</v>
      </c>
      <c r="D2" s="105" t="s">
        <v>110</v>
      </c>
      <c r="E2" s="106"/>
      <c r="F2" s="107" t="s">
        <v>33</v>
      </c>
      <c r="G2" s="108"/>
    </row>
    <row r="3" spans="1:57" ht="3" hidden="1" customHeight="1" x14ac:dyDescent="0.2">
      <c r="A3" s="109"/>
      <c r="B3" s="110"/>
      <c r="C3" s="111"/>
      <c r="D3" s="111"/>
      <c r="E3" s="112"/>
      <c r="F3" s="113"/>
      <c r="G3" s="114"/>
    </row>
    <row r="4" spans="1:57" ht="12" customHeight="1" x14ac:dyDescent="0.2">
      <c r="A4" s="115" t="s">
        <v>34</v>
      </c>
      <c r="B4" s="110"/>
      <c r="C4" s="111"/>
      <c r="D4" s="111"/>
      <c r="E4" s="112"/>
      <c r="F4" s="113" t="s">
        <v>35</v>
      </c>
      <c r="G4" s="116"/>
    </row>
    <row r="5" spans="1:57" ht="12.95" customHeight="1" x14ac:dyDescent="0.2">
      <c r="A5" s="117" t="s">
        <v>272</v>
      </c>
      <c r="B5" s="118"/>
      <c r="C5" s="119" t="s">
        <v>273</v>
      </c>
      <c r="D5" s="120"/>
      <c r="E5" s="118"/>
      <c r="F5" s="113" t="s">
        <v>36</v>
      </c>
      <c r="G5" s="114"/>
    </row>
    <row r="6" spans="1:57" ht="12.95" customHeight="1" x14ac:dyDescent="0.2">
      <c r="A6" s="115" t="s">
        <v>37</v>
      </c>
      <c r="B6" s="110"/>
      <c r="C6" s="111"/>
      <c r="D6" s="111"/>
      <c r="E6" s="112"/>
      <c r="F6" s="121" t="s">
        <v>38</v>
      </c>
      <c r="G6" s="122"/>
      <c r="O6" s="123"/>
    </row>
    <row r="7" spans="1:57" ht="12.95" customHeight="1" x14ac:dyDescent="0.2">
      <c r="A7" s="124" t="s">
        <v>104</v>
      </c>
      <c r="B7" s="125"/>
      <c r="C7" s="126" t="s">
        <v>105</v>
      </c>
      <c r="D7" s="127"/>
      <c r="E7" s="127"/>
      <c r="F7" s="128" t="s">
        <v>39</v>
      </c>
      <c r="G7" s="122">
        <f>IF(G6=0,,ROUND((F30+F32)/G6,1))</f>
        <v>0</v>
      </c>
    </row>
    <row r="8" spans="1:57" x14ac:dyDescent="0.2">
      <c r="A8" s="129" t="s">
        <v>40</v>
      </c>
      <c r="B8" s="113"/>
      <c r="C8" s="130" t="s">
        <v>158</v>
      </c>
      <c r="D8" s="130"/>
      <c r="E8" s="131"/>
      <c r="F8" s="132" t="s">
        <v>41</v>
      </c>
      <c r="G8" s="133"/>
      <c r="H8" s="134"/>
      <c r="I8" s="135"/>
    </row>
    <row r="9" spans="1:57" x14ac:dyDescent="0.2">
      <c r="A9" s="129" t="s">
        <v>42</v>
      </c>
      <c r="B9" s="113"/>
      <c r="C9" s="130"/>
      <c r="D9" s="130"/>
      <c r="E9" s="131"/>
      <c r="F9" s="113"/>
      <c r="G9" s="136"/>
      <c r="H9" s="137"/>
    </row>
    <row r="10" spans="1:57" x14ac:dyDescent="0.2">
      <c r="A10" s="129" t="s">
        <v>43</v>
      </c>
      <c r="B10" s="113"/>
      <c r="C10" s="130" t="s">
        <v>157</v>
      </c>
      <c r="D10" s="130"/>
      <c r="E10" s="130"/>
      <c r="F10" s="138"/>
      <c r="G10" s="139"/>
      <c r="H10" s="140"/>
    </row>
    <row r="11" spans="1:57" ht="13.5" customHeight="1" x14ac:dyDescent="0.2">
      <c r="A11" s="129" t="s">
        <v>44</v>
      </c>
      <c r="B11" s="113"/>
      <c r="C11" s="130"/>
      <c r="D11" s="130"/>
      <c r="E11" s="130"/>
      <c r="F11" s="141" t="s">
        <v>45</v>
      </c>
      <c r="G11" s="142"/>
      <c r="H11" s="137"/>
      <c r="BA11" s="143"/>
      <c r="BB11" s="143"/>
      <c r="BC11" s="143"/>
      <c r="BD11" s="143"/>
      <c r="BE11" s="143"/>
    </row>
    <row r="12" spans="1:57" ht="12.75" customHeight="1" x14ac:dyDescent="0.2">
      <c r="A12" s="144" t="s">
        <v>46</v>
      </c>
      <c r="B12" s="110"/>
      <c r="C12" s="145"/>
      <c r="D12" s="145"/>
      <c r="E12" s="145"/>
      <c r="F12" s="146" t="s">
        <v>47</v>
      </c>
      <c r="G12" s="147"/>
      <c r="H12" s="137"/>
    </row>
    <row r="13" spans="1:57" ht="28.5" customHeight="1" thickBot="1" x14ac:dyDescent="0.25">
      <c r="A13" s="148" t="s">
        <v>48</v>
      </c>
      <c r="B13" s="149"/>
      <c r="C13" s="149"/>
      <c r="D13" s="149"/>
      <c r="E13" s="150"/>
      <c r="F13" s="150"/>
      <c r="G13" s="151"/>
      <c r="H13" s="137"/>
    </row>
    <row r="14" spans="1:57" ht="17.25" customHeight="1" thickBot="1" x14ac:dyDescent="0.25">
      <c r="A14" s="152" t="s">
        <v>49</v>
      </c>
      <c r="B14" s="153"/>
      <c r="C14" s="154"/>
      <c r="D14" s="155" t="s">
        <v>50</v>
      </c>
      <c r="E14" s="156"/>
      <c r="F14" s="156"/>
      <c r="G14" s="154"/>
    </row>
    <row r="15" spans="1:57" ht="15.95" customHeight="1" x14ac:dyDescent="0.2">
      <c r="A15" s="157"/>
      <c r="B15" s="158" t="s">
        <v>51</v>
      </c>
      <c r="C15" s="159">
        <f>'0004  Rek'!E11</f>
        <v>0</v>
      </c>
      <c r="D15" s="160" t="str">
        <f>'0004  Rek'!A16</f>
        <v>Ztížené výrobní podmínky</v>
      </c>
      <c r="E15" s="161"/>
      <c r="F15" s="162"/>
      <c r="G15" s="159">
        <f>'0004  Rek'!I16</f>
        <v>0</v>
      </c>
    </row>
    <row r="16" spans="1:57" ht="15.95" customHeight="1" x14ac:dyDescent="0.2">
      <c r="A16" s="157" t="s">
        <v>52</v>
      </c>
      <c r="B16" s="158" t="s">
        <v>53</v>
      </c>
      <c r="C16" s="159">
        <f>'0004  Rek'!F11</f>
        <v>0</v>
      </c>
      <c r="D16" s="109" t="str">
        <f>'0004  Rek'!A17</f>
        <v>Oborová přirážka</v>
      </c>
      <c r="E16" s="163"/>
      <c r="F16" s="164"/>
      <c r="G16" s="159">
        <f>'0004  Rek'!I17</f>
        <v>0</v>
      </c>
    </row>
    <row r="17" spans="1:7" ht="15.95" customHeight="1" x14ac:dyDescent="0.2">
      <c r="A17" s="157" t="s">
        <v>54</v>
      </c>
      <c r="B17" s="158" t="s">
        <v>55</v>
      </c>
      <c r="C17" s="159">
        <f>'0004  Rek'!H11</f>
        <v>0</v>
      </c>
      <c r="D17" s="109" t="str">
        <f>'0004  Rek'!A18</f>
        <v>Přesun stavebních kapacit</v>
      </c>
      <c r="E17" s="163"/>
      <c r="F17" s="164"/>
      <c r="G17" s="159">
        <f>'0004  Rek'!I18</f>
        <v>0</v>
      </c>
    </row>
    <row r="18" spans="1:7" ht="15.95" customHeight="1" x14ac:dyDescent="0.2">
      <c r="A18" s="165" t="s">
        <v>56</v>
      </c>
      <c r="B18" s="166" t="s">
        <v>57</v>
      </c>
      <c r="C18" s="159">
        <f>'0004  Rek'!G11</f>
        <v>0</v>
      </c>
      <c r="D18" s="109" t="str">
        <f>'0004  Rek'!A19</f>
        <v>Mimostaveništní doprava</v>
      </c>
      <c r="E18" s="163"/>
      <c r="F18" s="164"/>
      <c r="G18" s="159">
        <f>'0004  Rek'!I19</f>
        <v>0</v>
      </c>
    </row>
    <row r="19" spans="1:7" ht="15.95" customHeight="1" x14ac:dyDescent="0.2">
      <c r="A19" s="167" t="s">
        <v>58</v>
      </c>
      <c r="B19" s="158"/>
      <c r="C19" s="159">
        <f>SUM(C15:C18)</f>
        <v>0</v>
      </c>
      <c r="D19" s="109" t="str">
        <f>'0004  Rek'!A20</f>
        <v>Zařízení staveniště</v>
      </c>
      <c r="E19" s="163"/>
      <c r="F19" s="164"/>
      <c r="G19" s="159">
        <f>'0004  Rek'!I20</f>
        <v>0</v>
      </c>
    </row>
    <row r="20" spans="1:7" ht="15.95" customHeight="1" x14ac:dyDescent="0.2">
      <c r="A20" s="167"/>
      <c r="B20" s="158"/>
      <c r="C20" s="159"/>
      <c r="D20" s="109" t="str">
        <f>'0004  Rek'!A21</f>
        <v>Provoz investora</v>
      </c>
      <c r="E20" s="163"/>
      <c r="F20" s="164"/>
      <c r="G20" s="159">
        <f>'0004  Rek'!I21</f>
        <v>0</v>
      </c>
    </row>
    <row r="21" spans="1:7" ht="15.95" customHeight="1" x14ac:dyDescent="0.2">
      <c r="A21" s="167" t="s">
        <v>29</v>
      </c>
      <c r="B21" s="158"/>
      <c r="C21" s="159">
        <f>'0004  Rek'!I11</f>
        <v>0</v>
      </c>
      <c r="D21" s="109" t="str">
        <f>'0004  Rek'!A22</f>
        <v>Kompletační činnost (IČD)</v>
      </c>
      <c r="E21" s="163"/>
      <c r="F21" s="164"/>
      <c r="G21" s="159">
        <f>'0004  Rek'!I22</f>
        <v>0</v>
      </c>
    </row>
    <row r="22" spans="1:7" ht="15.95" customHeight="1" x14ac:dyDescent="0.2">
      <c r="A22" s="168" t="s">
        <v>59</v>
      </c>
      <c r="B22" s="137"/>
      <c r="C22" s="159">
        <f>C19+C21</f>
        <v>0</v>
      </c>
      <c r="D22" s="109" t="s">
        <v>60</v>
      </c>
      <c r="E22" s="163"/>
      <c r="F22" s="164"/>
      <c r="G22" s="159">
        <f>G23-SUM(G15:G21)</f>
        <v>0</v>
      </c>
    </row>
    <row r="23" spans="1:7" ht="15.95" customHeight="1" thickBot="1" x14ac:dyDescent="0.25">
      <c r="A23" s="169" t="s">
        <v>61</v>
      </c>
      <c r="B23" s="170"/>
      <c r="C23" s="171">
        <f>C22+G23</f>
        <v>0</v>
      </c>
      <c r="D23" s="172" t="s">
        <v>62</v>
      </c>
      <c r="E23" s="173"/>
      <c r="F23" s="174"/>
      <c r="G23" s="159">
        <f>'0004  Rek'!H24</f>
        <v>0</v>
      </c>
    </row>
    <row r="24" spans="1:7" x14ac:dyDescent="0.2">
      <c r="A24" s="175" t="s">
        <v>63</v>
      </c>
      <c r="B24" s="176"/>
      <c r="C24" s="177"/>
      <c r="D24" s="176" t="s">
        <v>64</v>
      </c>
      <c r="E24" s="176"/>
      <c r="F24" s="178" t="s">
        <v>65</v>
      </c>
      <c r="G24" s="179"/>
    </row>
    <row r="25" spans="1:7" x14ac:dyDescent="0.2">
      <c r="A25" s="168" t="s">
        <v>66</v>
      </c>
      <c r="B25" s="137"/>
      <c r="C25" s="180"/>
      <c r="D25" s="137" t="s">
        <v>66</v>
      </c>
      <c r="F25" s="181" t="s">
        <v>66</v>
      </c>
      <c r="G25" s="182"/>
    </row>
    <row r="26" spans="1:7" ht="37.5" customHeight="1" x14ac:dyDescent="0.2">
      <c r="A26" s="168" t="s">
        <v>67</v>
      </c>
      <c r="B26" s="183"/>
      <c r="C26" s="180"/>
      <c r="D26" s="137" t="s">
        <v>67</v>
      </c>
      <c r="F26" s="181" t="s">
        <v>67</v>
      </c>
      <c r="G26" s="182"/>
    </row>
    <row r="27" spans="1:7" x14ac:dyDescent="0.2">
      <c r="A27" s="168"/>
      <c r="B27" s="184"/>
      <c r="C27" s="180"/>
      <c r="D27" s="137"/>
      <c r="F27" s="181"/>
      <c r="G27" s="182"/>
    </row>
    <row r="28" spans="1:7" x14ac:dyDescent="0.2">
      <c r="A28" s="168" t="s">
        <v>68</v>
      </c>
      <c r="B28" s="137"/>
      <c r="C28" s="180"/>
      <c r="D28" s="181" t="s">
        <v>69</v>
      </c>
      <c r="E28" s="180"/>
      <c r="F28" s="185" t="s">
        <v>69</v>
      </c>
      <c r="G28" s="182"/>
    </row>
    <row r="29" spans="1:7" ht="69" customHeight="1" x14ac:dyDescent="0.2">
      <c r="A29" s="168"/>
      <c r="B29" s="137"/>
      <c r="C29" s="186"/>
      <c r="D29" s="187"/>
      <c r="E29" s="186"/>
      <c r="F29" s="137"/>
      <c r="G29" s="182"/>
    </row>
    <row r="30" spans="1:7" x14ac:dyDescent="0.2">
      <c r="A30" s="188" t="s">
        <v>11</v>
      </c>
      <c r="B30" s="189"/>
      <c r="C30" s="190">
        <v>21</v>
      </c>
      <c r="D30" s="189" t="s">
        <v>70</v>
      </c>
      <c r="E30" s="191"/>
      <c r="F30" s="192">
        <f>C23-F32</f>
        <v>0</v>
      </c>
      <c r="G30" s="193"/>
    </row>
    <row r="31" spans="1:7" x14ac:dyDescent="0.2">
      <c r="A31" s="188" t="s">
        <v>71</v>
      </c>
      <c r="B31" s="189"/>
      <c r="C31" s="190">
        <f>C30</f>
        <v>21</v>
      </c>
      <c r="D31" s="189" t="s">
        <v>72</v>
      </c>
      <c r="E31" s="191"/>
      <c r="F31" s="192">
        <f>ROUND(PRODUCT(F30,C31/100),0)</f>
        <v>0</v>
      </c>
      <c r="G31" s="193"/>
    </row>
    <row r="32" spans="1:7" x14ac:dyDescent="0.2">
      <c r="A32" s="188" t="s">
        <v>11</v>
      </c>
      <c r="B32" s="189"/>
      <c r="C32" s="190">
        <v>0</v>
      </c>
      <c r="D32" s="189" t="s">
        <v>72</v>
      </c>
      <c r="E32" s="191"/>
      <c r="F32" s="192">
        <v>0</v>
      </c>
      <c r="G32" s="193"/>
    </row>
    <row r="33" spans="1:8" x14ac:dyDescent="0.2">
      <c r="A33" s="188" t="s">
        <v>71</v>
      </c>
      <c r="B33" s="194"/>
      <c r="C33" s="195">
        <f>C32</f>
        <v>0</v>
      </c>
      <c r="D33" s="189" t="s">
        <v>72</v>
      </c>
      <c r="E33" s="164"/>
      <c r="F33" s="192">
        <f>ROUND(PRODUCT(F32,C33/100),0)</f>
        <v>0</v>
      </c>
      <c r="G33" s="193"/>
    </row>
    <row r="34" spans="1:8" s="201" customFormat="1" ht="19.5" customHeight="1" thickBot="1" x14ac:dyDescent="0.3">
      <c r="A34" s="196" t="s">
        <v>73</v>
      </c>
      <c r="B34" s="197"/>
      <c r="C34" s="197"/>
      <c r="D34" s="197"/>
      <c r="E34" s="198"/>
      <c r="F34" s="199">
        <f>ROUND(SUM(F30:F33),0)</f>
        <v>0</v>
      </c>
      <c r="G34" s="200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202"/>
      <c r="C37" s="202"/>
      <c r="D37" s="202"/>
      <c r="E37" s="202"/>
      <c r="F37" s="202"/>
      <c r="G37" s="202"/>
      <c r="H37" s="1" t="s">
        <v>1</v>
      </c>
    </row>
    <row r="38" spans="1:8" ht="12.75" customHeight="1" x14ac:dyDescent="0.2">
      <c r="A38" s="203"/>
      <c r="B38" s="202"/>
      <c r="C38" s="202"/>
      <c r="D38" s="202"/>
      <c r="E38" s="202"/>
      <c r="F38" s="202"/>
      <c r="G38" s="202"/>
      <c r="H38" s="1" t="s">
        <v>1</v>
      </c>
    </row>
    <row r="39" spans="1:8" x14ac:dyDescent="0.2">
      <c r="A39" s="203"/>
      <c r="B39" s="202"/>
      <c r="C39" s="202"/>
      <c r="D39" s="202"/>
      <c r="E39" s="202"/>
      <c r="F39" s="202"/>
      <c r="G39" s="202"/>
      <c r="H39" s="1" t="s">
        <v>1</v>
      </c>
    </row>
    <row r="40" spans="1:8" x14ac:dyDescent="0.2">
      <c r="A40" s="203"/>
      <c r="B40" s="202"/>
      <c r="C40" s="202"/>
      <c r="D40" s="202"/>
      <c r="E40" s="202"/>
      <c r="F40" s="202"/>
      <c r="G40" s="202"/>
      <c r="H40" s="1" t="s">
        <v>1</v>
      </c>
    </row>
    <row r="41" spans="1:8" x14ac:dyDescent="0.2">
      <c r="A41" s="203"/>
      <c r="B41" s="202"/>
      <c r="C41" s="202"/>
      <c r="D41" s="202"/>
      <c r="E41" s="202"/>
      <c r="F41" s="202"/>
      <c r="G41" s="202"/>
      <c r="H41" s="1" t="s">
        <v>1</v>
      </c>
    </row>
    <row r="42" spans="1:8" x14ac:dyDescent="0.2">
      <c r="A42" s="203"/>
      <c r="B42" s="202"/>
      <c r="C42" s="202"/>
      <c r="D42" s="202"/>
      <c r="E42" s="202"/>
      <c r="F42" s="202"/>
      <c r="G42" s="202"/>
      <c r="H42" s="1" t="s">
        <v>1</v>
      </c>
    </row>
    <row r="43" spans="1:8" x14ac:dyDescent="0.2">
      <c r="A43" s="203"/>
      <c r="B43" s="202"/>
      <c r="C43" s="202"/>
      <c r="D43" s="202"/>
      <c r="E43" s="202"/>
      <c r="F43" s="202"/>
      <c r="G43" s="202"/>
      <c r="H43" s="1" t="s">
        <v>1</v>
      </c>
    </row>
    <row r="44" spans="1:8" ht="12.75" customHeight="1" x14ac:dyDescent="0.2">
      <c r="A44" s="203"/>
      <c r="B44" s="202"/>
      <c r="C44" s="202"/>
      <c r="D44" s="202"/>
      <c r="E44" s="202"/>
      <c r="F44" s="202"/>
      <c r="G44" s="202"/>
      <c r="H44" s="1" t="s">
        <v>1</v>
      </c>
    </row>
    <row r="45" spans="1:8" ht="12.75" customHeight="1" x14ac:dyDescent="0.2">
      <c r="A45" s="203"/>
      <c r="B45" s="202"/>
      <c r="C45" s="202"/>
      <c r="D45" s="202"/>
      <c r="E45" s="202"/>
      <c r="F45" s="202"/>
      <c r="G45" s="202"/>
      <c r="H45" s="1" t="s">
        <v>1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</sheetData>
  <mergeCells count="18"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/>
  <dimension ref="A1:BE7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5" t="s">
        <v>2</v>
      </c>
      <c r="B1" s="206"/>
      <c r="C1" s="207" t="s">
        <v>106</v>
      </c>
      <c r="D1" s="208"/>
      <c r="E1" s="209"/>
      <c r="F1" s="208"/>
      <c r="G1" s="210" t="s">
        <v>75</v>
      </c>
      <c r="H1" s="211" t="s">
        <v>110</v>
      </c>
      <c r="I1" s="212"/>
    </row>
    <row r="2" spans="1:57" ht="13.5" thickBot="1" x14ac:dyDescent="0.25">
      <c r="A2" s="213" t="s">
        <v>76</v>
      </c>
      <c r="B2" s="214"/>
      <c r="C2" s="215" t="s">
        <v>274</v>
      </c>
      <c r="D2" s="216"/>
      <c r="E2" s="217"/>
      <c r="F2" s="216"/>
      <c r="G2" s="218"/>
      <c r="H2" s="219"/>
      <c r="I2" s="220"/>
    </row>
    <row r="3" spans="1:57" ht="13.5" thickTop="1" x14ac:dyDescent="0.2">
      <c r="F3" s="137"/>
    </row>
    <row r="4" spans="1:57" ht="19.5" customHeight="1" x14ac:dyDescent="0.25">
      <c r="A4" s="221" t="s">
        <v>77</v>
      </c>
      <c r="B4" s="222"/>
      <c r="C4" s="222"/>
      <c r="D4" s="222"/>
      <c r="E4" s="223"/>
      <c r="F4" s="222"/>
      <c r="G4" s="222"/>
      <c r="H4" s="222"/>
      <c r="I4" s="222"/>
    </row>
    <row r="5" spans="1:57" ht="13.5" thickBot="1" x14ac:dyDescent="0.25"/>
    <row r="6" spans="1:57" s="137" customFormat="1" ht="13.5" thickBot="1" x14ac:dyDescent="0.25">
      <c r="A6" s="224"/>
      <c r="B6" s="225" t="s">
        <v>78</v>
      </c>
      <c r="C6" s="225"/>
      <c r="D6" s="226"/>
      <c r="E6" s="227" t="s">
        <v>25</v>
      </c>
      <c r="F6" s="228" t="s">
        <v>26</v>
      </c>
      <c r="G6" s="228" t="s">
        <v>27</v>
      </c>
      <c r="H6" s="228" t="s">
        <v>28</v>
      </c>
      <c r="I6" s="229" t="s">
        <v>29</v>
      </c>
    </row>
    <row r="7" spans="1:57" s="137" customFormat="1" x14ac:dyDescent="0.2">
      <c r="A7" s="328" t="str">
        <f>'0004  Pol'!B7</f>
        <v>1</v>
      </c>
      <c r="B7" s="70" t="str">
        <f>'0004  Pol'!C7</f>
        <v>Zemní práce</v>
      </c>
      <c r="D7" s="230"/>
      <c r="E7" s="329">
        <f>'0004  Pol'!BA13</f>
        <v>0</v>
      </c>
      <c r="F7" s="330">
        <f>'0004  Pol'!BB13</f>
        <v>0</v>
      </c>
      <c r="G7" s="330">
        <f>'0004  Pol'!BC13</f>
        <v>0</v>
      </c>
      <c r="H7" s="330">
        <f>'0004  Pol'!BD13</f>
        <v>0</v>
      </c>
      <c r="I7" s="331">
        <f>'0004  Pol'!BE13</f>
        <v>0</v>
      </c>
    </row>
    <row r="8" spans="1:57" s="137" customFormat="1" x14ac:dyDescent="0.2">
      <c r="A8" s="328" t="str">
        <f>'0004  Pol'!B14</f>
        <v>5</v>
      </c>
      <c r="B8" s="70" t="str">
        <f>'0004  Pol'!C14</f>
        <v>Komunikace</v>
      </c>
      <c r="D8" s="230"/>
      <c r="E8" s="329">
        <f>'0004  Pol'!BA20</f>
        <v>0</v>
      </c>
      <c r="F8" s="330">
        <f>'0004  Pol'!BB20</f>
        <v>0</v>
      </c>
      <c r="G8" s="330">
        <f>'0004  Pol'!BC20</f>
        <v>0</v>
      </c>
      <c r="H8" s="330">
        <f>'0004  Pol'!BD20</f>
        <v>0</v>
      </c>
      <c r="I8" s="331">
        <f>'0004  Pol'!BE20</f>
        <v>0</v>
      </c>
    </row>
    <row r="9" spans="1:57" s="137" customFormat="1" x14ac:dyDescent="0.2">
      <c r="A9" s="328" t="str">
        <f>'0004  Pol'!B21</f>
        <v>97</v>
      </c>
      <c r="B9" s="70" t="str">
        <f>'0004  Pol'!C21</f>
        <v>Prorážení otvorů</v>
      </c>
      <c r="D9" s="230"/>
      <c r="E9" s="329">
        <f>'0004  Pol'!BA23</f>
        <v>0</v>
      </c>
      <c r="F9" s="330">
        <f>'0004  Pol'!BB23</f>
        <v>0</v>
      </c>
      <c r="G9" s="330">
        <f>'0004  Pol'!BC23</f>
        <v>0</v>
      </c>
      <c r="H9" s="330">
        <f>'0004  Pol'!BD23</f>
        <v>0</v>
      </c>
      <c r="I9" s="331">
        <f>'0004  Pol'!BE23</f>
        <v>0</v>
      </c>
    </row>
    <row r="10" spans="1:57" s="137" customFormat="1" ht="13.5" thickBot="1" x14ac:dyDescent="0.25">
      <c r="A10" s="328" t="str">
        <f>'0004  Pol'!B24</f>
        <v>99</v>
      </c>
      <c r="B10" s="70" t="str">
        <f>'0004  Pol'!C24</f>
        <v>Staveništní přesun hmot</v>
      </c>
      <c r="D10" s="230"/>
      <c r="E10" s="329">
        <f>'0004  Pol'!BA26</f>
        <v>0</v>
      </c>
      <c r="F10" s="330">
        <f>'0004  Pol'!BB26</f>
        <v>0</v>
      </c>
      <c r="G10" s="330">
        <f>'0004  Pol'!BC26</f>
        <v>0</v>
      </c>
      <c r="H10" s="330">
        <f>'0004  Pol'!BD26</f>
        <v>0</v>
      </c>
      <c r="I10" s="331">
        <f>'0004  Pol'!BE26</f>
        <v>0</v>
      </c>
    </row>
    <row r="11" spans="1:57" s="14" customFormat="1" ht="13.5" thickBot="1" x14ac:dyDescent="0.25">
      <c r="A11" s="231"/>
      <c r="B11" s="232" t="s">
        <v>79</v>
      </c>
      <c r="C11" s="232"/>
      <c r="D11" s="233"/>
      <c r="E11" s="234">
        <f>SUM(E7:E10)</f>
        <v>0</v>
      </c>
      <c r="F11" s="235">
        <f>SUM(F7:F10)</f>
        <v>0</v>
      </c>
      <c r="G11" s="235">
        <f>SUM(G7:G10)</f>
        <v>0</v>
      </c>
      <c r="H11" s="235">
        <f>SUM(H7:H10)</f>
        <v>0</v>
      </c>
      <c r="I11" s="236">
        <f>SUM(I7:I10)</f>
        <v>0</v>
      </c>
    </row>
    <row r="12" spans="1:57" x14ac:dyDescent="0.2">
      <c r="A12" s="137"/>
      <c r="B12" s="137"/>
      <c r="C12" s="137"/>
      <c r="D12" s="137"/>
      <c r="E12" s="137"/>
      <c r="F12" s="137"/>
      <c r="G12" s="137"/>
      <c r="H12" s="137"/>
      <c r="I12" s="137"/>
    </row>
    <row r="13" spans="1:57" ht="19.5" customHeight="1" x14ac:dyDescent="0.25">
      <c r="A13" s="222" t="s">
        <v>80</v>
      </c>
      <c r="B13" s="222"/>
      <c r="C13" s="222"/>
      <c r="D13" s="222"/>
      <c r="E13" s="222"/>
      <c r="F13" s="222"/>
      <c r="G13" s="237"/>
      <c r="H13" s="222"/>
      <c r="I13" s="222"/>
      <c r="BA13" s="143"/>
      <c r="BB13" s="143"/>
      <c r="BC13" s="143"/>
      <c r="BD13" s="143"/>
      <c r="BE13" s="143"/>
    </row>
    <row r="14" spans="1:57" ht="13.5" thickBot="1" x14ac:dyDescent="0.25"/>
    <row r="15" spans="1:57" x14ac:dyDescent="0.2">
      <c r="A15" s="175" t="s">
        <v>81</v>
      </c>
      <c r="B15" s="176"/>
      <c r="C15" s="176"/>
      <c r="D15" s="238"/>
      <c r="E15" s="239" t="s">
        <v>82</v>
      </c>
      <c r="F15" s="240" t="s">
        <v>12</v>
      </c>
      <c r="G15" s="241" t="s">
        <v>83</v>
      </c>
      <c r="H15" s="242"/>
      <c r="I15" s="243" t="s">
        <v>82</v>
      </c>
    </row>
    <row r="16" spans="1:57" x14ac:dyDescent="0.2">
      <c r="A16" s="167" t="s">
        <v>149</v>
      </c>
      <c r="B16" s="158"/>
      <c r="C16" s="158"/>
      <c r="D16" s="244"/>
      <c r="E16" s="245"/>
      <c r="F16" s="246"/>
      <c r="G16" s="247">
        <v>0</v>
      </c>
      <c r="H16" s="248"/>
      <c r="I16" s="249">
        <f>E16+F16*G16/100</f>
        <v>0</v>
      </c>
      <c r="BA16" s="1">
        <v>0</v>
      </c>
    </row>
    <row r="17" spans="1:53" x14ac:dyDescent="0.2">
      <c r="A17" s="167" t="s">
        <v>150</v>
      </c>
      <c r="B17" s="158"/>
      <c r="C17" s="158"/>
      <c r="D17" s="244"/>
      <c r="E17" s="245"/>
      <c r="F17" s="246"/>
      <c r="G17" s="247">
        <v>0</v>
      </c>
      <c r="H17" s="248"/>
      <c r="I17" s="249">
        <f>E17+F17*G17/100</f>
        <v>0</v>
      </c>
      <c r="BA17" s="1">
        <v>0</v>
      </c>
    </row>
    <row r="18" spans="1:53" x14ac:dyDescent="0.2">
      <c r="A18" s="167" t="s">
        <v>151</v>
      </c>
      <c r="B18" s="158"/>
      <c r="C18" s="158"/>
      <c r="D18" s="244"/>
      <c r="E18" s="245"/>
      <c r="F18" s="246"/>
      <c r="G18" s="247">
        <v>0</v>
      </c>
      <c r="H18" s="248"/>
      <c r="I18" s="249">
        <f>E18+F18*G18/100</f>
        <v>0</v>
      </c>
      <c r="BA18" s="1">
        <v>0</v>
      </c>
    </row>
    <row r="19" spans="1:53" x14ac:dyDescent="0.2">
      <c r="A19" s="167" t="s">
        <v>152</v>
      </c>
      <c r="B19" s="158"/>
      <c r="C19" s="158"/>
      <c r="D19" s="244"/>
      <c r="E19" s="245"/>
      <c r="F19" s="246"/>
      <c r="G19" s="247">
        <v>0</v>
      </c>
      <c r="H19" s="248"/>
      <c r="I19" s="249">
        <f>E19+F19*G19/100</f>
        <v>0</v>
      </c>
      <c r="BA19" s="1">
        <v>0</v>
      </c>
    </row>
    <row r="20" spans="1:53" x14ac:dyDescent="0.2">
      <c r="A20" s="167" t="s">
        <v>153</v>
      </c>
      <c r="B20" s="158"/>
      <c r="C20" s="158"/>
      <c r="D20" s="244"/>
      <c r="E20" s="245"/>
      <c r="F20" s="246"/>
      <c r="G20" s="247">
        <v>0</v>
      </c>
      <c r="H20" s="248"/>
      <c r="I20" s="249">
        <f>E20+F20*G20/100</f>
        <v>0</v>
      </c>
      <c r="BA20" s="1">
        <v>1</v>
      </c>
    </row>
    <row r="21" spans="1:53" x14ac:dyDescent="0.2">
      <c r="A21" s="167" t="s">
        <v>154</v>
      </c>
      <c r="B21" s="158"/>
      <c r="C21" s="158"/>
      <c r="D21" s="244"/>
      <c r="E21" s="245"/>
      <c r="F21" s="246"/>
      <c r="G21" s="247">
        <v>0</v>
      </c>
      <c r="H21" s="248"/>
      <c r="I21" s="249">
        <f>E21+F21*G21/100</f>
        <v>0</v>
      </c>
      <c r="BA21" s="1">
        <v>1</v>
      </c>
    </row>
    <row r="22" spans="1:53" x14ac:dyDescent="0.2">
      <c r="A22" s="167" t="s">
        <v>155</v>
      </c>
      <c r="B22" s="158"/>
      <c r="C22" s="158"/>
      <c r="D22" s="244"/>
      <c r="E22" s="245"/>
      <c r="F22" s="246"/>
      <c r="G22" s="247">
        <v>0</v>
      </c>
      <c r="H22" s="248"/>
      <c r="I22" s="249">
        <f>E22+F22*G22/100</f>
        <v>0</v>
      </c>
      <c r="BA22" s="1">
        <v>2</v>
      </c>
    </row>
    <row r="23" spans="1:53" x14ac:dyDescent="0.2">
      <c r="A23" s="167" t="s">
        <v>156</v>
      </c>
      <c r="B23" s="158"/>
      <c r="C23" s="158"/>
      <c r="D23" s="244"/>
      <c r="E23" s="245"/>
      <c r="F23" s="246"/>
      <c r="G23" s="247">
        <v>0</v>
      </c>
      <c r="H23" s="248"/>
      <c r="I23" s="249">
        <f>E23+F23*G23/100</f>
        <v>0</v>
      </c>
      <c r="BA23" s="1">
        <v>2</v>
      </c>
    </row>
    <row r="24" spans="1:53" ht="13.5" thickBot="1" x14ac:dyDescent="0.25">
      <c r="A24" s="250"/>
      <c r="B24" s="251" t="s">
        <v>84</v>
      </c>
      <c r="C24" s="252"/>
      <c r="D24" s="253"/>
      <c r="E24" s="254"/>
      <c r="F24" s="255"/>
      <c r="G24" s="255"/>
      <c r="H24" s="256">
        <f>SUM(I16:I23)</f>
        <v>0</v>
      </c>
      <c r="I24" s="257"/>
    </row>
    <row r="26" spans="1:53" x14ac:dyDescent="0.2">
      <c r="B26" s="14"/>
      <c r="F26" s="258"/>
      <c r="G26" s="259"/>
      <c r="H26" s="259"/>
      <c r="I26" s="54"/>
    </row>
    <row r="27" spans="1:53" x14ac:dyDescent="0.2">
      <c r="F27" s="258"/>
      <c r="G27" s="259"/>
      <c r="H27" s="259"/>
      <c r="I27" s="54"/>
    </row>
    <row r="28" spans="1:53" x14ac:dyDescent="0.2">
      <c r="F28" s="258"/>
      <c r="G28" s="259"/>
      <c r="H28" s="259"/>
      <c r="I28" s="54"/>
    </row>
    <row r="29" spans="1:53" x14ac:dyDescent="0.2">
      <c r="F29" s="258"/>
      <c r="G29" s="259"/>
      <c r="H29" s="259"/>
      <c r="I29" s="54"/>
    </row>
    <row r="30" spans="1:53" x14ac:dyDescent="0.2">
      <c r="F30" s="258"/>
      <c r="G30" s="259"/>
      <c r="H30" s="259"/>
      <c r="I30" s="54"/>
    </row>
    <row r="31" spans="1:53" x14ac:dyDescent="0.2">
      <c r="F31" s="258"/>
      <c r="G31" s="259"/>
      <c r="H31" s="259"/>
      <c r="I31" s="54"/>
    </row>
    <row r="32" spans="1:53" x14ac:dyDescent="0.2">
      <c r="F32" s="258"/>
      <c r="G32" s="259"/>
      <c r="H32" s="259"/>
      <c r="I32" s="54"/>
    </row>
    <row r="33" spans="6:9" x14ac:dyDescent="0.2">
      <c r="F33" s="258"/>
      <c r="G33" s="259"/>
      <c r="H33" s="259"/>
      <c r="I33" s="54"/>
    </row>
    <row r="34" spans="6:9" x14ac:dyDescent="0.2">
      <c r="F34" s="258"/>
      <c r="G34" s="259"/>
      <c r="H34" s="259"/>
      <c r="I34" s="54"/>
    </row>
    <row r="35" spans="6:9" x14ac:dyDescent="0.2">
      <c r="F35" s="258"/>
      <c r="G35" s="259"/>
      <c r="H35" s="259"/>
      <c r="I35" s="54"/>
    </row>
    <row r="36" spans="6:9" x14ac:dyDescent="0.2">
      <c r="F36" s="258"/>
      <c r="G36" s="259"/>
      <c r="H36" s="259"/>
      <c r="I36" s="54"/>
    </row>
    <row r="37" spans="6:9" x14ac:dyDescent="0.2">
      <c r="F37" s="258"/>
      <c r="G37" s="259"/>
      <c r="H37" s="259"/>
      <c r="I37" s="54"/>
    </row>
    <row r="38" spans="6:9" x14ac:dyDescent="0.2">
      <c r="F38" s="258"/>
      <c r="G38" s="259"/>
      <c r="H38" s="259"/>
      <c r="I38" s="54"/>
    </row>
    <row r="39" spans="6:9" x14ac:dyDescent="0.2">
      <c r="F39" s="258"/>
      <c r="G39" s="259"/>
      <c r="H39" s="259"/>
      <c r="I39" s="54"/>
    </row>
    <row r="40" spans="6:9" x14ac:dyDescent="0.2">
      <c r="F40" s="258"/>
      <c r="G40" s="259"/>
      <c r="H40" s="259"/>
      <c r="I40" s="54"/>
    </row>
    <row r="41" spans="6:9" x14ac:dyDescent="0.2">
      <c r="F41" s="258"/>
      <c r="G41" s="259"/>
      <c r="H41" s="259"/>
      <c r="I41" s="54"/>
    </row>
    <row r="42" spans="6:9" x14ac:dyDescent="0.2">
      <c r="F42" s="258"/>
      <c r="G42" s="259"/>
      <c r="H42" s="259"/>
      <c r="I42" s="54"/>
    </row>
    <row r="43" spans="6:9" x14ac:dyDescent="0.2">
      <c r="F43" s="258"/>
      <c r="G43" s="259"/>
      <c r="H43" s="259"/>
      <c r="I43" s="54"/>
    </row>
    <row r="44" spans="6:9" x14ac:dyDescent="0.2">
      <c r="F44" s="258"/>
      <c r="G44" s="259"/>
      <c r="H44" s="259"/>
      <c r="I44" s="54"/>
    </row>
    <row r="45" spans="6:9" x14ac:dyDescent="0.2">
      <c r="F45" s="258"/>
      <c r="G45" s="259"/>
      <c r="H45" s="259"/>
      <c r="I45" s="54"/>
    </row>
    <row r="46" spans="6:9" x14ac:dyDescent="0.2">
      <c r="F46" s="258"/>
      <c r="G46" s="259"/>
      <c r="H46" s="259"/>
      <c r="I46" s="54"/>
    </row>
    <row r="47" spans="6:9" x14ac:dyDescent="0.2">
      <c r="F47" s="258"/>
      <c r="G47" s="259"/>
      <c r="H47" s="259"/>
      <c r="I47" s="54"/>
    </row>
    <row r="48" spans="6:9" x14ac:dyDescent="0.2">
      <c r="F48" s="258"/>
      <c r="G48" s="259"/>
      <c r="H48" s="259"/>
      <c r="I48" s="54"/>
    </row>
    <row r="49" spans="6:9" x14ac:dyDescent="0.2">
      <c r="F49" s="258"/>
      <c r="G49" s="259"/>
      <c r="H49" s="259"/>
      <c r="I49" s="54"/>
    </row>
    <row r="50" spans="6:9" x14ac:dyDescent="0.2">
      <c r="F50" s="258"/>
      <c r="G50" s="259"/>
      <c r="H50" s="259"/>
      <c r="I50" s="54"/>
    </row>
    <row r="51" spans="6:9" x14ac:dyDescent="0.2">
      <c r="F51" s="258"/>
      <c r="G51" s="259"/>
      <c r="H51" s="259"/>
      <c r="I51" s="54"/>
    </row>
    <row r="52" spans="6:9" x14ac:dyDescent="0.2">
      <c r="F52" s="258"/>
      <c r="G52" s="259"/>
      <c r="H52" s="259"/>
      <c r="I52" s="54"/>
    </row>
    <row r="53" spans="6:9" x14ac:dyDescent="0.2">
      <c r="F53" s="258"/>
      <c r="G53" s="259"/>
      <c r="H53" s="259"/>
      <c r="I53" s="54"/>
    </row>
    <row r="54" spans="6:9" x14ac:dyDescent="0.2">
      <c r="F54" s="258"/>
      <c r="G54" s="259"/>
      <c r="H54" s="259"/>
      <c r="I54" s="54"/>
    </row>
    <row r="55" spans="6:9" x14ac:dyDescent="0.2">
      <c r="F55" s="258"/>
      <c r="G55" s="259"/>
      <c r="H55" s="259"/>
      <c r="I55" s="54"/>
    </row>
    <row r="56" spans="6:9" x14ac:dyDescent="0.2">
      <c r="F56" s="258"/>
      <c r="G56" s="259"/>
      <c r="H56" s="259"/>
      <c r="I56" s="54"/>
    </row>
    <row r="57" spans="6:9" x14ac:dyDescent="0.2">
      <c r="F57" s="258"/>
      <c r="G57" s="259"/>
      <c r="H57" s="259"/>
      <c r="I57" s="54"/>
    </row>
    <row r="58" spans="6:9" x14ac:dyDescent="0.2">
      <c r="F58" s="258"/>
      <c r="G58" s="259"/>
      <c r="H58" s="259"/>
      <c r="I58" s="54"/>
    </row>
    <row r="59" spans="6:9" x14ac:dyDescent="0.2">
      <c r="F59" s="258"/>
      <c r="G59" s="259"/>
      <c r="H59" s="259"/>
      <c r="I59" s="54"/>
    </row>
    <row r="60" spans="6:9" x14ac:dyDescent="0.2">
      <c r="F60" s="258"/>
      <c r="G60" s="259"/>
      <c r="H60" s="259"/>
      <c r="I60" s="54"/>
    </row>
    <row r="61" spans="6:9" x14ac:dyDescent="0.2">
      <c r="F61" s="258"/>
      <c r="G61" s="259"/>
      <c r="H61" s="259"/>
      <c r="I61" s="54"/>
    </row>
    <row r="62" spans="6:9" x14ac:dyDescent="0.2">
      <c r="F62" s="258"/>
      <c r="G62" s="259"/>
      <c r="H62" s="259"/>
      <c r="I62" s="54"/>
    </row>
    <row r="63" spans="6:9" x14ac:dyDescent="0.2">
      <c r="F63" s="258"/>
      <c r="G63" s="259"/>
      <c r="H63" s="259"/>
      <c r="I63" s="54"/>
    </row>
    <row r="64" spans="6:9" x14ac:dyDescent="0.2">
      <c r="F64" s="258"/>
      <c r="G64" s="259"/>
      <c r="H64" s="259"/>
      <c r="I64" s="54"/>
    </row>
    <row r="65" spans="6:9" x14ac:dyDescent="0.2">
      <c r="F65" s="258"/>
      <c r="G65" s="259"/>
      <c r="H65" s="259"/>
      <c r="I65" s="54"/>
    </row>
    <row r="66" spans="6:9" x14ac:dyDescent="0.2">
      <c r="F66" s="258"/>
      <c r="G66" s="259"/>
      <c r="H66" s="259"/>
      <c r="I66" s="54"/>
    </row>
    <row r="67" spans="6:9" x14ac:dyDescent="0.2">
      <c r="F67" s="258"/>
      <c r="G67" s="259"/>
      <c r="H67" s="259"/>
      <c r="I67" s="54"/>
    </row>
    <row r="68" spans="6:9" x14ac:dyDescent="0.2">
      <c r="F68" s="258"/>
      <c r="G68" s="259"/>
      <c r="H68" s="259"/>
      <c r="I68" s="54"/>
    </row>
    <row r="69" spans="6:9" x14ac:dyDescent="0.2">
      <c r="F69" s="258"/>
      <c r="G69" s="259"/>
      <c r="H69" s="259"/>
      <c r="I69" s="54"/>
    </row>
    <row r="70" spans="6:9" x14ac:dyDescent="0.2">
      <c r="F70" s="258"/>
      <c r="G70" s="259"/>
      <c r="H70" s="259"/>
      <c r="I70" s="54"/>
    </row>
    <row r="71" spans="6:9" x14ac:dyDescent="0.2">
      <c r="F71" s="258"/>
      <c r="G71" s="259"/>
      <c r="H71" s="259"/>
      <c r="I71" s="54"/>
    </row>
    <row r="72" spans="6:9" x14ac:dyDescent="0.2">
      <c r="F72" s="258"/>
      <c r="G72" s="259"/>
      <c r="H72" s="259"/>
      <c r="I72" s="54"/>
    </row>
    <row r="73" spans="6:9" x14ac:dyDescent="0.2">
      <c r="F73" s="258"/>
      <c r="G73" s="259"/>
      <c r="H73" s="259"/>
      <c r="I73" s="54"/>
    </row>
    <row r="74" spans="6:9" x14ac:dyDescent="0.2">
      <c r="F74" s="258"/>
      <c r="G74" s="259"/>
      <c r="H74" s="259"/>
      <c r="I74" s="54"/>
    </row>
    <row r="75" spans="6:9" x14ac:dyDescent="0.2">
      <c r="F75" s="258"/>
      <c r="G75" s="259"/>
      <c r="H75" s="259"/>
      <c r="I75" s="54"/>
    </row>
  </sheetData>
  <mergeCells count="4">
    <mergeCell ref="A1:B1"/>
    <mergeCell ref="A2:B2"/>
    <mergeCell ref="G2:I2"/>
    <mergeCell ref="H24:I2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CB99"/>
  <sheetViews>
    <sheetView showGridLines="0" showZeros="0" zoomScaleNormal="100" zoomScaleSheetLayoutView="100" workbookViewId="0">
      <selection activeCell="J1" sqref="J1:J65536 K1:K65536"/>
    </sheetView>
  </sheetViews>
  <sheetFormatPr defaultRowHeight="12.75" x14ac:dyDescent="0.2"/>
  <cols>
    <col min="1" max="1" width="4.42578125" style="261" customWidth="1"/>
    <col min="2" max="2" width="11.5703125" style="261" customWidth="1"/>
    <col min="3" max="3" width="40.42578125" style="261" customWidth="1"/>
    <col min="4" max="4" width="5.5703125" style="261" customWidth="1"/>
    <col min="5" max="5" width="8.5703125" style="275" customWidth="1"/>
    <col min="6" max="6" width="9.85546875" style="261" customWidth="1"/>
    <col min="7" max="7" width="13.85546875" style="261" customWidth="1"/>
    <col min="8" max="8" width="11.7109375" style="261" hidden="1" customWidth="1"/>
    <col min="9" max="9" width="11.5703125" style="261" hidden="1" customWidth="1"/>
    <col min="10" max="10" width="11" style="261" hidden="1" customWidth="1"/>
    <col min="11" max="11" width="10.42578125" style="261" hidden="1" customWidth="1"/>
    <col min="12" max="12" width="75.42578125" style="261" customWidth="1"/>
    <col min="13" max="13" width="45.28515625" style="261" customWidth="1"/>
    <col min="14" max="16384" width="9.140625" style="261"/>
  </cols>
  <sheetData>
    <row r="1" spans="1:80" ht="15.75" x14ac:dyDescent="0.25">
      <c r="A1" s="260" t="s">
        <v>103</v>
      </c>
      <c r="B1" s="260"/>
      <c r="C1" s="260"/>
      <c r="D1" s="260"/>
      <c r="E1" s="260"/>
      <c r="F1" s="260"/>
      <c r="G1" s="260"/>
    </row>
    <row r="2" spans="1:80" ht="14.25" customHeight="1" thickBot="1" x14ac:dyDescent="0.25">
      <c r="B2" s="262"/>
      <c r="C2" s="263"/>
      <c r="D2" s="263"/>
      <c r="E2" s="264"/>
      <c r="F2" s="263"/>
      <c r="G2" s="263"/>
    </row>
    <row r="3" spans="1:80" ht="13.5" thickTop="1" x14ac:dyDescent="0.2">
      <c r="A3" s="205" t="s">
        <v>2</v>
      </c>
      <c r="B3" s="206"/>
      <c r="C3" s="207" t="s">
        <v>106</v>
      </c>
      <c r="D3" s="265"/>
      <c r="E3" s="266" t="s">
        <v>85</v>
      </c>
      <c r="F3" s="267" t="str">
        <f>'0004  Rek'!H1</f>
        <v/>
      </c>
      <c r="G3" s="268"/>
    </row>
    <row r="4" spans="1:80" ht="13.5" thickBot="1" x14ac:dyDescent="0.25">
      <c r="A4" s="269" t="s">
        <v>76</v>
      </c>
      <c r="B4" s="214"/>
      <c r="C4" s="215" t="s">
        <v>274</v>
      </c>
      <c r="D4" s="270"/>
      <c r="E4" s="271">
        <f>'0004  Rek'!G2</f>
        <v>0</v>
      </c>
      <c r="F4" s="272"/>
      <c r="G4" s="273"/>
    </row>
    <row r="5" spans="1:80" ht="13.5" thickTop="1" x14ac:dyDescent="0.2">
      <c r="A5" s="274"/>
      <c r="G5" s="276"/>
    </row>
    <row r="6" spans="1:80" ht="27" customHeight="1" x14ac:dyDescent="0.2">
      <c r="A6" s="277" t="s">
        <v>86</v>
      </c>
      <c r="B6" s="278" t="s">
        <v>87</v>
      </c>
      <c r="C6" s="278" t="s">
        <v>88</v>
      </c>
      <c r="D6" s="278" t="s">
        <v>89</v>
      </c>
      <c r="E6" s="279" t="s">
        <v>90</v>
      </c>
      <c r="F6" s="278" t="s">
        <v>91</v>
      </c>
      <c r="G6" s="280" t="s">
        <v>92</v>
      </c>
      <c r="H6" s="281" t="s">
        <v>93</v>
      </c>
      <c r="I6" s="281" t="s">
        <v>94</v>
      </c>
      <c r="J6" s="281" t="s">
        <v>95</v>
      </c>
      <c r="K6" s="281" t="s">
        <v>96</v>
      </c>
    </row>
    <row r="7" spans="1:80" x14ac:dyDescent="0.2">
      <c r="A7" s="282" t="s">
        <v>97</v>
      </c>
      <c r="B7" s="283" t="s">
        <v>98</v>
      </c>
      <c r="C7" s="284" t="s">
        <v>99</v>
      </c>
      <c r="D7" s="285"/>
      <c r="E7" s="286"/>
      <c r="F7" s="286"/>
      <c r="G7" s="287"/>
      <c r="H7" s="288"/>
      <c r="I7" s="289"/>
      <c r="J7" s="290"/>
      <c r="K7" s="291"/>
      <c r="O7" s="292">
        <v>1</v>
      </c>
    </row>
    <row r="8" spans="1:80" x14ac:dyDescent="0.2">
      <c r="A8" s="293">
        <v>1</v>
      </c>
      <c r="B8" s="294" t="s">
        <v>275</v>
      </c>
      <c r="C8" s="295" t="s">
        <v>276</v>
      </c>
      <c r="D8" s="296" t="s">
        <v>133</v>
      </c>
      <c r="E8" s="297">
        <v>90</v>
      </c>
      <c r="F8" s="297">
        <v>0</v>
      </c>
      <c r="G8" s="298">
        <f>E8*F8</f>
        <v>0</v>
      </c>
      <c r="H8" s="299">
        <v>0</v>
      </c>
      <c r="I8" s="300">
        <f>E8*H8</f>
        <v>0</v>
      </c>
      <c r="J8" s="299">
        <v>-0.40799999999999997</v>
      </c>
      <c r="K8" s="300">
        <f>E8*J8</f>
        <v>-36.72</v>
      </c>
      <c r="O8" s="292">
        <v>2</v>
      </c>
      <c r="AA8" s="261">
        <v>1</v>
      </c>
      <c r="AB8" s="261">
        <v>1</v>
      </c>
      <c r="AC8" s="261">
        <v>1</v>
      </c>
      <c r="AZ8" s="261">
        <v>1</v>
      </c>
      <c r="BA8" s="261">
        <f>IF(AZ8=1,G8,0)</f>
        <v>0</v>
      </c>
      <c r="BB8" s="261">
        <f>IF(AZ8=2,G8,0)</f>
        <v>0</v>
      </c>
      <c r="BC8" s="261">
        <f>IF(AZ8=3,G8,0)</f>
        <v>0</v>
      </c>
      <c r="BD8" s="261">
        <f>IF(AZ8=4,G8,0)</f>
        <v>0</v>
      </c>
      <c r="BE8" s="261">
        <f>IF(AZ8=5,G8,0)</f>
        <v>0</v>
      </c>
      <c r="CA8" s="292">
        <v>1</v>
      </c>
      <c r="CB8" s="292">
        <v>1</v>
      </c>
    </row>
    <row r="9" spans="1:80" x14ac:dyDescent="0.2">
      <c r="A9" s="293">
        <v>2</v>
      </c>
      <c r="B9" s="294" t="s">
        <v>277</v>
      </c>
      <c r="C9" s="295" t="s">
        <v>278</v>
      </c>
      <c r="D9" s="296" t="s">
        <v>133</v>
      </c>
      <c r="E9" s="297">
        <v>90</v>
      </c>
      <c r="F9" s="297">
        <v>0</v>
      </c>
      <c r="G9" s="298">
        <f>E9*F9</f>
        <v>0</v>
      </c>
      <c r="H9" s="299">
        <v>0</v>
      </c>
      <c r="I9" s="300">
        <f>E9*H9</f>
        <v>0</v>
      </c>
      <c r="J9" s="299">
        <v>-0.16</v>
      </c>
      <c r="K9" s="300">
        <f>E9*J9</f>
        <v>-14.4</v>
      </c>
      <c r="O9" s="292">
        <v>2</v>
      </c>
      <c r="AA9" s="261">
        <v>1</v>
      </c>
      <c r="AB9" s="261">
        <v>1</v>
      </c>
      <c r="AC9" s="261">
        <v>1</v>
      </c>
      <c r="AZ9" s="261">
        <v>1</v>
      </c>
      <c r="BA9" s="261">
        <f>IF(AZ9=1,G9,0)</f>
        <v>0</v>
      </c>
      <c r="BB9" s="261">
        <f>IF(AZ9=2,G9,0)</f>
        <v>0</v>
      </c>
      <c r="BC9" s="261">
        <f>IF(AZ9=3,G9,0)</f>
        <v>0</v>
      </c>
      <c r="BD9" s="261">
        <f>IF(AZ9=4,G9,0)</f>
        <v>0</v>
      </c>
      <c r="BE9" s="261">
        <f>IF(AZ9=5,G9,0)</f>
        <v>0</v>
      </c>
      <c r="CA9" s="292">
        <v>1</v>
      </c>
      <c r="CB9" s="292">
        <v>1</v>
      </c>
    </row>
    <row r="10" spans="1:80" x14ac:dyDescent="0.2">
      <c r="A10" s="293">
        <v>3</v>
      </c>
      <c r="B10" s="294" t="s">
        <v>279</v>
      </c>
      <c r="C10" s="295" t="s">
        <v>280</v>
      </c>
      <c r="D10" s="296" t="s">
        <v>120</v>
      </c>
      <c r="E10" s="297">
        <v>18</v>
      </c>
      <c r="F10" s="297">
        <v>0</v>
      </c>
      <c r="G10" s="298">
        <f>E10*F10</f>
        <v>0</v>
      </c>
      <c r="H10" s="299">
        <v>0</v>
      </c>
      <c r="I10" s="300">
        <f>E10*H10</f>
        <v>0</v>
      </c>
      <c r="J10" s="299">
        <v>0</v>
      </c>
      <c r="K10" s="300">
        <f>E10*J10</f>
        <v>0</v>
      </c>
      <c r="O10" s="292">
        <v>2</v>
      </c>
      <c r="AA10" s="261">
        <v>1</v>
      </c>
      <c r="AB10" s="261">
        <v>1</v>
      </c>
      <c r="AC10" s="261">
        <v>1</v>
      </c>
      <c r="AZ10" s="261">
        <v>1</v>
      </c>
      <c r="BA10" s="261">
        <f>IF(AZ10=1,G10,0)</f>
        <v>0</v>
      </c>
      <c r="BB10" s="261">
        <f>IF(AZ10=2,G10,0)</f>
        <v>0</v>
      </c>
      <c r="BC10" s="261">
        <f>IF(AZ10=3,G10,0)</f>
        <v>0</v>
      </c>
      <c r="BD10" s="261">
        <f>IF(AZ10=4,G10,0)</f>
        <v>0</v>
      </c>
      <c r="BE10" s="261">
        <f>IF(AZ10=5,G10,0)</f>
        <v>0</v>
      </c>
      <c r="CA10" s="292">
        <v>1</v>
      </c>
      <c r="CB10" s="292">
        <v>1</v>
      </c>
    </row>
    <row r="11" spans="1:80" x14ac:dyDescent="0.2">
      <c r="A11" s="301"/>
      <c r="B11" s="304"/>
      <c r="C11" s="305" t="s">
        <v>281</v>
      </c>
      <c r="D11" s="306"/>
      <c r="E11" s="307">
        <v>18</v>
      </c>
      <c r="F11" s="308"/>
      <c r="G11" s="309"/>
      <c r="H11" s="310"/>
      <c r="I11" s="302"/>
      <c r="J11" s="311"/>
      <c r="K11" s="302"/>
      <c r="M11" s="303" t="s">
        <v>281</v>
      </c>
      <c r="O11" s="292"/>
    </row>
    <row r="12" spans="1:80" x14ac:dyDescent="0.2">
      <c r="A12" s="293">
        <v>4</v>
      </c>
      <c r="B12" s="294" t="s">
        <v>282</v>
      </c>
      <c r="C12" s="295" t="s">
        <v>283</v>
      </c>
      <c r="D12" s="296" t="s">
        <v>133</v>
      </c>
      <c r="E12" s="297">
        <v>90</v>
      </c>
      <c r="F12" s="297">
        <v>0</v>
      </c>
      <c r="G12" s="298">
        <f>E12*F12</f>
        <v>0</v>
      </c>
      <c r="H12" s="299">
        <v>0</v>
      </c>
      <c r="I12" s="300">
        <f>E12*H12</f>
        <v>0</v>
      </c>
      <c r="J12" s="299">
        <v>0</v>
      </c>
      <c r="K12" s="300">
        <f>E12*J12</f>
        <v>0</v>
      </c>
      <c r="O12" s="292">
        <v>2</v>
      </c>
      <c r="AA12" s="261">
        <v>1</v>
      </c>
      <c r="AB12" s="261">
        <v>1</v>
      </c>
      <c r="AC12" s="261">
        <v>1</v>
      </c>
      <c r="AZ12" s="261">
        <v>1</v>
      </c>
      <c r="BA12" s="261">
        <f>IF(AZ12=1,G12,0)</f>
        <v>0</v>
      </c>
      <c r="BB12" s="261">
        <f>IF(AZ12=2,G12,0)</f>
        <v>0</v>
      </c>
      <c r="BC12" s="261">
        <f>IF(AZ12=3,G12,0)</f>
        <v>0</v>
      </c>
      <c r="BD12" s="261">
        <f>IF(AZ12=4,G12,0)</f>
        <v>0</v>
      </c>
      <c r="BE12" s="261">
        <f>IF(AZ12=5,G12,0)</f>
        <v>0</v>
      </c>
      <c r="CA12" s="292">
        <v>1</v>
      </c>
      <c r="CB12" s="292">
        <v>1</v>
      </c>
    </row>
    <row r="13" spans="1:80" x14ac:dyDescent="0.2">
      <c r="A13" s="312"/>
      <c r="B13" s="313" t="s">
        <v>101</v>
      </c>
      <c r="C13" s="314" t="s">
        <v>111</v>
      </c>
      <c r="D13" s="315"/>
      <c r="E13" s="316"/>
      <c r="F13" s="317"/>
      <c r="G13" s="318">
        <f>SUM(G7:G12)</f>
        <v>0</v>
      </c>
      <c r="H13" s="319"/>
      <c r="I13" s="320">
        <f>SUM(I7:I12)</f>
        <v>0</v>
      </c>
      <c r="J13" s="319"/>
      <c r="K13" s="320">
        <f>SUM(K7:K12)</f>
        <v>-51.12</v>
      </c>
      <c r="O13" s="292">
        <v>4</v>
      </c>
      <c r="BA13" s="321">
        <f>SUM(BA7:BA12)</f>
        <v>0</v>
      </c>
      <c r="BB13" s="321">
        <f>SUM(BB7:BB12)</f>
        <v>0</v>
      </c>
      <c r="BC13" s="321">
        <f>SUM(BC7:BC12)</f>
        <v>0</v>
      </c>
      <c r="BD13" s="321">
        <f>SUM(BD7:BD12)</f>
        <v>0</v>
      </c>
      <c r="BE13" s="321">
        <f>SUM(BE7:BE12)</f>
        <v>0</v>
      </c>
    </row>
    <row r="14" spans="1:80" x14ac:dyDescent="0.2">
      <c r="A14" s="282" t="s">
        <v>97</v>
      </c>
      <c r="B14" s="283" t="s">
        <v>284</v>
      </c>
      <c r="C14" s="284" t="s">
        <v>285</v>
      </c>
      <c r="D14" s="285"/>
      <c r="E14" s="286"/>
      <c r="F14" s="286"/>
      <c r="G14" s="287"/>
      <c r="H14" s="288"/>
      <c r="I14" s="289"/>
      <c r="J14" s="290"/>
      <c r="K14" s="291"/>
      <c r="O14" s="292">
        <v>1</v>
      </c>
    </row>
    <row r="15" spans="1:80" x14ac:dyDescent="0.2">
      <c r="A15" s="293">
        <v>5</v>
      </c>
      <c r="B15" s="294" t="s">
        <v>287</v>
      </c>
      <c r="C15" s="295" t="s">
        <v>288</v>
      </c>
      <c r="D15" s="296" t="s">
        <v>133</v>
      </c>
      <c r="E15" s="297">
        <v>90</v>
      </c>
      <c r="F15" s="297">
        <v>0</v>
      </c>
      <c r="G15" s="298">
        <f>E15*F15</f>
        <v>0</v>
      </c>
      <c r="H15" s="299">
        <v>0.2024</v>
      </c>
      <c r="I15" s="300">
        <f>E15*H15</f>
        <v>18.216000000000001</v>
      </c>
      <c r="J15" s="299">
        <v>0</v>
      </c>
      <c r="K15" s="300">
        <f>E15*J15</f>
        <v>0</v>
      </c>
      <c r="O15" s="292">
        <v>2</v>
      </c>
      <c r="AA15" s="261">
        <v>1</v>
      </c>
      <c r="AB15" s="261">
        <v>1</v>
      </c>
      <c r="AC15" s="261">
        <v>1</v>
      </c>
      <c r="AZ15" s="261">
        <v>1</v>
      </c>
      <c r="BA15" s="261">
        <f>IF(AZ15=1,G15,0)</f>
        <v>0</v>
      </c>
      <c r="BB15" s="261">
        <f>IF(AZ15=2,G15,0)</f>
        <v>0</v>
      </c>
      <c r="BC15" s="261">
        <f>IF(AZ15=3,G15,0)</f>
        <v>0</v>
      </c>
      <c r="BD15" s="261">
        <f>IF(AZ15=4,G15,0)</f>
        <v>0</v>
      </c>
      <c r="BE15" s="261">
        <f>IF(AZ15=5,G15,0)</f>
        <v>0</v>
      </c>
      <c r="CA15" s="292">
        <v>1</v>
      </c>
      <c r="CB15" s="292">
        <v>1</v>
      </c>
    </row>
    <row r="16" spans="1:80" x14ac:dyDescent="0.2">
      <c r="A16" s="301"/>
      <c r="B16" s="304"/>
      <c r="C16" s="305" t="s">
        <v>289</v>
      </c>
      <c r="D16" s="306"/>
      <c r="E16" s="307">
        <v>90</v>
      </c>
      <c r="F16" s="308"/>
      <c r="G16" s="309"/>
      <c r="H16" s="310"/>
      <c r="I16" s="302"/>
      <c r="J16" s="311"/>
      <c r="K16" s="302"/>
      <c r="M16" s="303" t="s">
        <v>289</v>
      </c>
      <c r="O16" s="292"/>
    </row>
    <row r="17" spans="1:80" x14ac:dyDescent="0.2">
      <c r="A17" s="293">
        <v>6</v>
      </c>
      <c r="B17" s="294" t="s">
        <v>290</v>
      </c>
      <c r="C17" s="295" t="s">
        <v>291</v>
      </c>
      <c r="D17" s="296" t="s">
        <v>133</v>
      </c>
      <c r="E17" s="297">
        <v>90</v>
      </c>
      <c r="F17" s="297">
        <v>0</v>
      </c>
      <c r="G17" s="298">
        <f>E17*F17</f>
        <v>0</v>
      </c>
      <c r="H17" s="299">
        <v>0.10159</v>
      </c>
      <c r="I17" s="300">
        <f>E17*H17</f>
        <v>9.1431000000000004</v>
      </c>
      <c r="J17" s="299">
        <v>0</v>
      </c>
      <c r="K17" s="300">
        <f>E17*J17</f>
        <v>0</v>
      </c>
      <c r="O17" s="292">
        <v>2</v>
      </c>
      <c r="AA17" s="261">
        <v>1</v>
      </c>
      <c r="AB17" s="261">
        <v>1</v>
      </c>
      <c r="AC17" s="261">
        <v>1</v>
      </c>
      <c r="AZ17" s="261">
        <v>1</v>
      </c>
      <c r="BA17" s="261">
        <f>IF(AZ17=1,G17,0)</f>
        <v>0</v>
      </c>
      <c r="BB17" s="261">
        <f>IF(AZ17=2,G17,0)</f>
        <v>0</v>
      </c>
      <c r="BC17" s="261">
        <f>IF(AZ17=3,G17,0)</f>
        <v>0</v>
      </c>
      <c r="BD17" s="261">
        <f>IF(AZ17=4,G17,0)</f>
        <v>0</v>
      </c>
      <c r="BE17" s="261">
        <f>IF(AZ17=5,G17,0)</f>
        <v>0</v>
      </c>
      <c r="CA17" s="292">
        <v>1</v>
      </c>
      <c r="CB17" s="292">
        <v>1</v>
      </c>
    </row>
    <row r="18" spans="1:80" x14ac:dyDescent="0.2">
      <c r="A18" s="293">
        <v>7</v>
      </c>
      <c r="B18" s="294" t="s">
        <v>292</v>
      </c>
      <c r="C18" s="295" t="s">
        <v>293</v>
      </c>
      <c r="D18" s="296" t="s">
        <v>221</v>
      </c>
      <c r="E18" s="297">
        <v>15</v>
      </c>
      <c r="F18" s="297">
        <v>0</v>
      </c>
      <c r="G18" s="298">
        <f>E18*F18</f>
        <v>0</v>
      </c>
      <c r="H18" s="299">
        <v>2.2000000000000002</v>
      </c>
      <c r="I18" s="300">
        <f>E18*H18</f>
        <v>33</v>
      </c>
      <c r="J18" s="299"/>
      <c r="K18" s="300">
        <f>E18*J18</f>
        <v>0</v>
      </c>
      <c r="O18" s="292">
        <v>2</v>
      </c>
      <c r="AA18" s="261">
        <v>3</v>
      </c>
      <c r="AB18" s="261">
        <v>1</v>
      </c>
      <c r="AC18" s="261">
        <v>593800110030</v>
      </c>
      <c r="AZ18" s="261">
        <v>1</v>
      </c>
      <c r="BA18" s="261">
        <f>IF(AZ18=1,G18,0)</f>
        <v>0</v>
      </c>
      <c r="BB18" s="261">
        <f>IF(AZ18=2,G18,0)</f>
        <v>0</v>
      </c>
      <c r="BC18" s="261">
        <f>IF(AZ18=3,G18,0)</f>
        <v>0</v>
      </c>
      <c r="BD18" s="261">
        <f>IF(AZ18=4,G18,0)</f>
        <v>0</v>
      </c>
      <c r="BE18" s="261">
        <f>IF(AZ18=5,G18,0)</f>
        <v>0</v>
      </c>
      <c r="CA18" s="292">
        <v>3</v>
      </c>
      <c r="CB18" s="292">
        <v>1</v>
      </c>
    </row>
    <row r="19" spans="1:80" x14ac:dyDescent="0.2">
      <c r="A19" s="301"/>
      <c r="B19" s="304"/>
      <c r="C19" s="305" t="s">
        <v>294</v>
      </c>
      <c r="D19" s="306"/>
      <c r="E19" s="307">
        <v>15</v>
      </c>
      <c r="F19" s="308"/>
      <c r="G19" s="309"/>
      <c r="H19" s="310"/>
      <c r="I19" s="302"/>
      <c r="J19" s="311"/>
      <c r="K19" s="302"/>
      <c r="M19" s="303" t="s">
        <v>294</v>
      </c>
      <c r="O19" s="292"/>
    </row>
    <row r="20" spans="1:80" x14ac:dyDescent="0.2">
      <c r="A20" s="312"/>
      <c r="B20" s="313" t="s">
        <v>101</v>
      </c>
      <c r="C20" s="314" t="s">
        <v>286</v>
      </c>
      <c r="D20" s="315"/>
      <c r="E20" s="316"/>
      <c r="F20" s="317"/>
      <c r="G20" s="318">
        <f>SUM(G14:G19)</f>
        <v>0</v>
      </c>
      <c r="H20" s="319"/>
      <c r="I20" s="320">
        <f>SUM(I14:I19)</f>
        <v>60.359099999999998</v>
      </c>
      <c r="J20" s="319"/>
      <c r="K20" s="320">
        <f>SUM(K14:K19)</f>
        <v>0</v>
      </c>
      <c r="O20" s="292">
        <v>4</v>
      </c>
      <c r="BA20" s="321">
        <f>SUM(BA14:BA19)</f>
        <v>0</v>
      </c>
      <c r="BB20" s="321">
        <f>SUM(BB14:BB19)</f>
        <v>0</v>
      </c>
      <c r="BC20" s="321">
        <f>SUM(BC14:BC19)</f>
        <v>0</v>
      </c>
      <c r="BD20" s="321">
        <f>SUM(BD14:BD19)</f>
        <v>0</v>
      </c>
      <c r="BE20" s="321">
        <f>SUM(BE14:BE19)</f>
        <v>0</v>
      </c>
    </row>
    <row r="21" spans="1:80" x14ac:dyDescent="0.2">
      <c r="A21" s="282" t="s">
        <v>97</v>
      </c>
      <c r="B21" s="283" t="s">
        <v>295</v>
      </c>
      <c r="C21" s="284" t="s">
        <v>296</v>
      </c>
      <c r="D21" s="285"/>
      <c r="E21" s="286"/>
      <c r="F21" s="286"/>
      <c r="G21" s="287"/>
      <c r="H21" s="288"/>
      <c r="I21" s="289"/>
      <c r="J21" s="290"/>
      <c r="K21" s="291"/>
      <c r="O21" s="292">
        <v>1</v>
      </c>
    </row>
    <row r="22" spans="1:80" x14ac:dyDescent="0.2">
      <c r="A22" s="293">
        <v>8</v>
      </c>
      <c r="B22" s="294" t="s">
        <v>298</v>
      </c>
      <c r="C22" s="295" t="s">
        <v>299</v>
      </c>
      <c r="D22" s="296" t="s">
        <v>179</v>
      </c>
      <c r="E22" s="297">
        <v>51.12</v>
      </c>
      <c r="F22" s="297">
        <v>0</v>
      </c>
      <c r="G22" s="298">
        <f>E22*F22</f>
        <v>0</v>
      </c>
      <c r="H22" s="299">
        <v>0</v>
      </c>
      <c r="I22" s="300">
        <f>E22*H22</f>
        <v>0</v>
      </c>
      <c r="J22" s="299"/>
      <c r="K22" s="300">
        <f>E22*J22</f>
        <v>0</v>
      </c>
      <c r="O22" s="292">
        <v>2</v>
      </c>
      <c r="AA22" s="261">
        <v>8</v>
      </c>
      <c r="AB22" s="261">
        <v>0</v>
      </c>
      <c r="AC22" s="261">
        <v>3</v>
      </c>
      <c r="AZ22" s="261">
        <v>1</v>
      </c>
      <c r="BA22" s="261">
        <f>IF(AZ22=1,G22,0)</f>
        <v>0</v>
      </c>
      <c r="BB22" s="261">
        <f>IF(AZ22=2,G22,0)</f>
        <v>0</v>
      </c>
      <c r="BC22" s="261">
        <f>IF(AZ22=3,G22,0)</f>
        <v>0</v>
      </c>
      <c r="BD22" s="261">
        <f>IF(AZ22=4,G22,0)</f>
        <v>0</v>
      </c>
      <c r="BE22" s="261">
        <f>IF(AZ22=5,G22,0)</f>
        <v>0</v>
      </c>
      <c r="CA22" s="292">
        <v>8</v>
      </c>
      <c r="CB22" s="292">
        <v>0</v>
      </c>
    </row>
    <row r="23" spans="1:80" x14ac:dyDescent="0.2">
      <c r="A23" s="312"/>
      <c r="B23" s="313" t="s">
        <v>101</v>
      </c>
      <c r="C23" s="314" t="s">
        <v>297</v>
      </c>
      <c r="D23" s="315"/>
      <c r="E23" s="316"/>
      <c r="F23" s="317"/>
      <c r="G23" s="318">
        <f>SUM(G21:G22)</f>
        <v>0</v>
      </c>
      <c r="H23" s="319"/>
      <c r="I23" s="320">
        <f>SUM(I21:I22)</f>
        <v>0</v>
      </c>
      <c r="J23" s="319"/>
      <c r="K23" s="320">
        <f>SUM(K21:K22)</f>
        <v>0</v>
      </c>
      <c r="O23" s="292">
        <v>4</v>
      </c>
      <c r="BA23" s="321">
        <f>SUM(BA21:BA22)</f>
        <v>0</v>
      </c>
      <c r="BB23" s="321">
        <f>SUM(BB21:BB22)</f>
        <v>0</v>
      </c>
      <c r="BC23" s="321">
        <f>SUM(BC21:BC22)</f>
        <v>0</v>
      </c>
      <c r="BD23" s="321">
        <f>SUM(BD21:BD22)</f>
        <v>0</v>
      </c>
      <c r="BE23" s="321">
        <f>SUM(BE21:BE22)</f>
        <v>0</v>
      </c>
    </row>
    <row r="24" spans="1:80" x14ac:dyDescent="0.2">
      <c r="A24" s="282" t="s">
        <v>97</v>
      </c>
      <c r="B24" s="283" t="s">
        <v>186</v>
      </c>
      <c r="C24" s="284" t="s">
        <v>187</v>
      </c>
      <c r="D24" s="285"/>
      <c r="E24" s="286"/>
      <c r="F24" s="286"/>
      <c r="G24" s="287"/>
      <c r="H24" s="288"/>
      <c r="I24" s="289"/>
      <c r="J24" s="290"/>
      <c r="K24" s="291"/>
      <c r="O24" s="292">
        <v>1</v>
      </c>
    </row>
    <row r="25" spans="1:80" x14ac:dyDescent="0.2">
      <c r="A25" s="293">
        <v>9</v>
      </c>
      <c r="B25" s="294" t="s">
        <v>300</v>
      </c>
      <c r="C25" s="295" t="s">
        <v>301</v>
      </c>
      <c r="D25" s="296" t="s">
        <v>179</v>
      </c>
      <c r="E25" s="297">
        <v>60.359099999999998</v>
      </c>
      <c r="F25" s="297">
        <v>0</v>
      </c>
      <c r="G25" s="298">
        <f>E25*F25</f>
        <v>0</v>
      </c>
      <c r="H25" s="299">
        <v>0</v>
      </c>
      <c r="I25" s="300">
        <f>E25*H25</f>
        <v>0</v>
      </c>
      <c r="J25" s="299"/>
      <c r="K25" s="300">
        <f>E25*J25</f>
        <v>0</v>
      </c>
      <c r="O25" s="292">
        <v>2</v>
      </c>
      <c r="AA25" s="261">
        <v>7</v>
      </c>
      <c r="AB25" s="261">
        <v>1</v>
      </c>
      <c r="AC25" s="261">
        <v>2</v>
      </c>
      <c r="AZ25" s="261">
        <v>1</v>
      </c>
      <c r="BA25" s="261">
        <f>IF(AZ25=1,G25,0)</f>
        <v>0</v>
      </c>
      <c r="BB25" s="261">
        <f>IF(AZ25=2,G25,0)</f>
        <v>0</v>
      </c>
      <c r="BC25" s="261">
        <f>IF(AZ25=3,G25,0)</f>
        <v>0</v>
      </c>
      <c r="BD25" s="261">
        <f>IF(AZ25=4,G25,0)</f>
        <v>0</v>
      </c>
      <c r="BE25" s="261">
        <f>IF(AZ25=5,G25,0)</f>
        <v>0</v>
      </c>
      <c r="CA25" s="292">
        <v>7</v>
      </c>
      <c r="CB25" s="292">
        <v>1</v>
      </c>
    </row>
    <row r="26" spans="1:80" x14ac:dyDescent="0.2">
      <c r="A26" s="312"/>
      <c r="B26" s="313" t="s">
        <v>101</v>
      </c>
      <c r="C26" s="314" t="s">
        <v>188</v>
      </c>
      <c r="D26" s="315"/>
      <c r="E26" s="316"/>
      <c r="F26" s="317"/>
      <c r="G26" s="318">
        <f>SUM(G24:G25)</f>
        <v>0</v>
      </c>
      <c r="H26" s="319"/>
      <c r="I26" s="320">
        <f>SUM(I24:I25)</f>
        <v>0</v>
      </c>
      <c r="J26" s="319"/>
      <c r="K26" s="320">
        <f>SUM(K24:K25)</f>
        <v>0</v>
      </c>
      <c r="O26" s="292">
        <v>4</v>
      </c>
      <c r="BA26" s="321">
        <f>SUM(BA24:BA25)</f>
        <v>0</v>
      </c>
      <c r="BB26" s="321">
        <f>SUM(BB24:BB25)</f>
        <v>0</v>
      </c>
      <c r="BC26" s="321">
        <f>SUM(BC24:BC25)</f>
        <v>0</v>
      </c>
      <c r="BD26" s="321">
        <f>SUM(BD24:BD25)</f>
        <v>0</v>
      </c>
      <c r="BE26" s="321">
        <f>SUM(BE24:BE25)</f>
        <v>0</v>
      </c>
    </row>
    <row r="27" spans="1:80" x14ac:dyDescent="0.2">
      <c r="E27" s="261"/>
    </row>
    <row r="28" spans="1:80" x14ac:dyDescent="0.2">
      <c r="E28" s="261"/>
    </row>
    <row r="29" spans="1:80" x14ac:dyDescent="0.2">
      <c r="E29" s="261"/>
    </row>
    <row r="30" spans="1:80" x14ac:dyDescent="0.2">
      <c r="E30" s="261"/>
    </row>
    <row r="31" spans="1:80" x14ac:dyDescent="0.2">
      <c r="E31" s="261"/>
    </row>
    <row r="32" spans="1:80" x14ac:dyDescent="0.2">
      <c r="E32" s="261"/>
    </row>
    <row r="33" spans="5:5" x14ac:dyDescent="0.2">
      <c r="E33" s="261"/>
    </row>
    <row r="34" spans="5:5" x14ac:dyDescent="0.2">
      <c r="E34" s="261"/>
    </row>
    <row r="35" spans="5:5" x14ac:dyDescent="0.2">
      <c r="E35" s="261"/>
    </row>
    <row r="36" spans="5:5" x14ac:dyDescent="0.2">
      <c r="E36" s="261"/>
    </row>
    <row r="37" spans="5:5" x14ac:dyDescent="0.2">
      <c r="E37" s="261"/>
    </row>
    <row r="38" spans="5:5" x14ac:dyDescent="0.2">
      <c r="E38" s="261"/>
    </row>
    <row r="39" spans="5:5" x14ac:dyDescent="0.2">
      <c r="E39" s="261"/>
    </row>
    <row r="40" spans="5:5" x14ac:dyDescent="0.2">
      <c r="E40" s="261"/>
    </row>
    <row r="41" spans="5:5" x14ac:dyDescent="0.2">
      <c r="E41" s="261"/>
    </row>
    <row r="42" spans="5:5" x14ac:dyDescent="0.2">
      <c r="E42" s="261"/>
    </row>
    <row r="43" spans="5:5" x14ac:dyDescent="0.2">
      <c r="E43" s="261"/>
    </row>
    <row r="44" spans="5:5" x14ac:dyDescent="0.2">
      <c r="E44" s="261"/>
    </row>
    <row r="45" spans="5:5" x14ac:dyDescent="0.2">
      <c r="E45" s="261"/>
    </row>
    <row r="46" spans="5:5" x14ac:dyDescent="0.2">
      <c r="E46" s="261"/>
    </row>
    <row r="47" spans="5:5" x14ac:dyDescent="0.2">
      <c r="E47" s="261"/>
    </row>
    <row r="48" spans="5:5" x14ac:dyDescent="0.2">
      <c r="E48" s="261"/>
    </row>
    <row r="49" spans="1:7" x14ac:dyDescent="0.2">
      <c r="E49" s="261"/>
    </row>
    <row r="50" spans="1:7" x14ac:dyDescent="0.2">
      <c r="A50" s="311"/>
      <c r="B50" s="311"/>
      <c r="C50" s="311"/>
      <c r="D50" s="311"/>
      <c r="E50" s="311"/>
      <c r="F50" s="311"/>
      <c r="G50" s="311"/>
    </row>
    <row r="51" spans="1:7" x14ac:dyDescent="0.2">
      <c r="A51" s="311"/>
      <c r="B51" s="311"/>
      <c r="C51" s="311"/>
      <c r="D51" s="311"/>
      <c r="E51" s="311"/>
      <c r="F51" s="311"/>
      <c r="G51" s="311"/>
    </row>
    <row r="52" spans="1:7" x14ac:dyDescent="0.2">
      <c r="A52" s="311"/>
      <c r="B52" s="311"/>
      <c r="C52" s="311"/>
      <c r="D52" s="311"/>
      <c r="E52" s="311"/>
      <c r="F52" s="311"/>
      <c r="G52" s="311"/>
    </row>
    <row r="53" spans="1:7" x14ac:dyDescent="0.2">
      <c r="A53" s="311"/>
      <c r="B53" s="311"/>
      <c r="C53" s="311"/>
      <c r="D53" s="311"/>
      <c r="E53" s="311"/>
      <c r="F53" s="311"/>
      <c r="G53" s="311"/>
    </row>
    <row r="54" spans="1:7" x14ac:dyDescent="0.2">
      <c r="E54" s="261"/>
    </row>
    <row r="55" spans="1:7" x14ac:dyDescent="0.2">
      <c r="E55" s="261"/>
    </row>
    <row r="56" spans="1:7" x14ac:dyDescent="0.2">
      <c r="E56" s="261"/>
    </row>
    <row r="57" spans="1:7" x14ac:dyDescent="0.2">
      <c r="E57" s="261"/>
    </row>
    <row r="58" spans="1:7" x14ac:dyDescent="0.2">
      <c r="E58" s="261"/>
    </row>
    <row r="59" spans="1:7" x14ac:dyDescent="0.2">
      <c r="E59" s="261"/>
    </row>
    <row r="60" spans="1:7" x14ac:dyDescent="0.2">
      <c r="E60" s="261"/>
    </row>
    <row r="61" spans="1:7" x14ac:dyDescent="0.2">
      <c r="E61" s="261"/>
    </row>
    <row r="62" spans="1:7" x14ac:dyDescent="0.2">
      <c r="E62" s="261"/>
    </row>
    <row r="63" spans="1:7" x14ac:dyDescent="0.2">
      <c r="E63" s="261"/>
    </row>
    <row r="64" spans="1:7" x14ac:dyDescent="0.2">
      <c r="E64" s="261"/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  <row r="70" spans="5:5" x14ac:dyDescent="0.2">
      <c r="E70" s="261"/>
    </row>
    <row r="71" spans="5:5" x14ac:dyDescent="0.2">
      <c r="E71" s="261"/>
    </row>
    <row r="72" spans="5:5" x14ac:dyDescent="0.2">
      <c r="E72" s="261"/>
    </row>
    <row r="73" spans="5:5" x14ac:dyDescent="0.2">
      <c r="E73" s="261"/>
    </row>
    <row r="74" spans="5:5" x14ac:dyDescent="0.2">
      <c r="E74" s="261"/>
    </row>
    <row r="75" spans="5:5" x14ac:dyDescent="0.2">
      <c r="E75" s="261"/>
    </row>
    <row r="76" spans="5:5" x14ac:dyDescent="0.2">
      <c r="E76" s="261"/>
    </row>
    <row r="77" spans="5:5" x14ac:dyDescent="0.2">
      <c r="E77" s="261"/>
    </row>
    <row r="78" spans="5:5" x14ac:dyDescent="0.2">
      <c r="E78" s="261"/>
    </row>
    <row r="79" spans="5:5" x14ac:dyDescent="0.2">
      <c r="E79" s="261"/>
    </row>
    <row r="80" spans="5:5" x14ac:dyDescent="0.2">
      <c r="E80" s="261"/>
    </row>
    <row r="81" spans="1:7" x14ac:dyDescent="0.2">
      <c r="E81" s="261"/>
    </row>
    <row r="82" spans="1:7" x14ac:dyDescent="0.2">
      <c r="E82" s="261"/>
    </row>
    <row r="83" spans="1:7" x14ac:dyDescent="0.2">
      <c r="E83" s="261"/>
    </row>
    <row r="84" spans="1:7" x14ac:dyDescent="0.2">
      <c r="E84" s="261"/>
    </row>
    <row r="85" spans="1:7" x14ac:dyDescent="0.2">
      <c r="A85" s="322"/>
      <c r="B85" s="322"/>
    </row>
    <row r="86" spans="1:7" x14ac:dyDescent="0.2">
      <c r="A86" s="311"/>
      <c r="B86" s="311"/>
      <c r="C86" s="323"/>
      <c r="D86" s="323"/>
      <c r="E86" s="324"/>
      <c r="F86" s="323"/>
      <c r="G86" s="325"/>
    </row>
    <row r="87" spans="1:7" x14ac:dyDescent="0.2">
      <c r="A87" s="326"/>
      <c r="B87" s="326"/>
      <c r="C87" s="311"/>
      <c r="D87" s="311"/>
      <c r="E87" s="327"/>
      <c r="F87" s="311"/>
      <c r="G87" s="311"/>
    </row>
    <row r="88" spans="1:7" x14ac:dyDescent="0.2">
      <c r="A88" s="311"/>
      <c r="B88" s="311"/>
      <c r="C88" s="311"/>
      <c r="D88" s="311"/>
      <c r="E88" s="327"/>
      <c r="F88" s="311"/>
      <c r="G88" s="311"/>
    </row>
    <row r="89" spans="1:7" x14ac:dyDescent="0.2">
      <c r="A89" s="311"/>
      <c r="B89" s="311"/>
      <c r="C89" s="311"/>
      <c r="D89" s="311"/>
      <c r="E89" s="327"/>
      <c r="F89" s="311"/>
      <c r="G89" s="311"/>
    </row>
    <row r="90" spans="1:7" x14ac:dyDescent="0.2">
      <c r="A90" s="311"/>
      <c r="B90" s="311"/>
      <c r="C90" s="311"/>
      <c r="D90" s="311"/>
      <c r="E90" s="327"/>
      <c r="F90" s="311"/>
      <c r="G90" s="311"/>
    </row>
    <row r="91" spans="1:7" x14ac:dyDescent="0.2">
      <c r="A91" s="311"/>
      <c r="B91" s="311"/>
      <c r="C91" s="311"/>
      <c r="D91" s="311"/>
      <c r="E91" s="327"/>
      <c r="F91" s="311"/>
      <c r="G91" s="311"/>
    </row>
    <row r="92" spans="1:7" x14ac:dyDescent="0.2">
      <c r="A92" s="311"/>
      <c r="B92" s="311"/>
      <c r="C92" s="311"/>
      <c r="D92" s="311"/>
      <c r="E92" s="327"/>
      <c r="F92" s="311"/>
      <c r="G92" s="311"/>
    </row>
    <row r="93" spans="1:7" x14ac:dyDescent="0.2">
      <c r="A93" s="311"/>
      <c r="B93" s="311"/>
      <c r="C93" s="311"/>
      <c r="D93" s="311"/>
      <c r="E93" s="327"/>
      <c r="F93" s="311"/>
      <c r="G93" s="311"/>
    </row>
    <row r="94" spans="1:7" x14ac:dyDescent="0.2">
      <c r="A94" s="311"/>
      <c r="B94" s="311"/>
      <c r="C94" s="311"/>
      <c r="D94" s="311"/>
      <c r="E94" s="327"/>
      <c r="F94" s="311"/>
      <c r="G94" s="311"/>
    </row>
    <row r="95" spans="1:7" x14ac:dyDescent="0.2">
      <c r="A95" s="311"/>
      <c r="B95" s="311"/>
      <c r="C95" s="311"/>
      <c r="D95" s="311"/>
      <c r="E95" s="327"/>
      <c r="F95" s="311"/>
      <c r="G95" s="311"/>
    </row>
    <row r="96" spans="1:7" x14ac:dyDescent="0.2">
      <c r="A96" s="311"/>
      <c r="B96" s="311"/>
      <c r="C96" s="311"/>
      <c r="D96" s="311"/>
      <c r="E96" s="327"/>
      <c r="F96" s="311"/>
      <c r="G96" s="311"/>
    </row>
    <row r="97" spans="1:7" x14ac:dyDescent="0.2">
      <c r="A97" s="311"/>
      <c r="B97" s="311"/>
      <c r="C97" s="311"/>
      <c r="D97" s="311"/>
      <c r="E97" s="327"/>
      <c r="F97" s="311"/>
      <c r="G97" s="311"/>
    </row>
    <row r="98" spans="1:7" x14ac:dyDescent="0.2">
      <c r="A98" s="311"/>
      <c r="B98" s="311"/>
      <c r="C98" s="311"/>
      <c r="D98" s="311"/>
      <c r="E98" s="327"/>
      <c r="F98" s="311"/>
      <c r="G98" s="311"/>
    </row>
    <row r="99" spans="1:7" x14ac:dyDescent="0.2">
      <c r="A99" s="311"/>
      <c r="B99" s="311"/>
      <c r="C99" s="311"/>
      <c r="D99" s="311"/>
      <c r="E99" s="327"/>
      <c r="F99" s="311"/>
      <c r="G99" s="311"/>
    </row>
  </sheetData>
  <mergeCells count="7">
    <mergeCell ref="C16:D16"/>
    <mergeCell ref="C19:D19"/>
    <mergeCell ref="A1:G1"/>
    <mergeCell ref="A3:B3"/>
    <mergeCell ref="A4:B4"/>
    <mergeCell ref="E4:G4"/>
    <mergeCell ref="C11:D11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BE51"/>
  <sheetViews>
    <sheetView topLeftCell="A10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101" t="s">
        <v>102</v>
      </c>
      <c r="B1" s="102"/>
      <c r="C1" s="102"/>
      <c r="D1" s="102"/>
      <c r="E1" s="102"/>
      <c r="F1" s="102"/>
      <c r="G1" s="102"/>
    </row>
    <row r="2" spans="1:57" ht="12.75" customHeight="1" x14ac:dyDescent="0.2">
      <c r="A2" s="103" t="s">
        <v>32</v>
      </c>
      <c r="B2" s="104"/>
      <c r="C2" s="105" t="s">
        <v>110</v>
      </c>
      <c r="D2" s="105" t="s">
        <v>110</v>
      </c>
      <c r="E2" s="106"/>
      <c r="F2" s="107" t="s">
        <v>33</v>
      </c>
      <c r="G2" s="108"/>
    </row>
    <row r="3" spans="1:57" ht="3" hidden="1" customHeight="1" x14ac:dyDescent="0.2">
      <c r="A3" s="109"/>
      <c r="B3" s="110"/>
      <c r="C3" s="111"/>
      <c r="D3" s="111"/>
      <c r="E3" s="112"/>
      <c r="F3" s="113"/>
      <c r="G3" s="114"/>
    </row>
    <row r="4" spans="1:57" ht="12" customHeight="1" x14ac:dyDescent="0.2">
      <c r="A4" s="115" t="s">
        <v>34</v>
      </c>
      <c r="B4" s="110"/>
      <c r="C4" s="111"/>
      <c r="D4" s="111"/>
      <c r="E4" s="112"/>
      <c r="F4" s="113" t="s">
        <v>35</v>
      </c>
      <c r="G4" s="116"/>
    </row>
    <row r="5" spans="1:57" ht="12.95" customHeight="1" x14ac:dyDescent="0.2">
      <c r="A5" s="117" t="s">
        <v>302</v>
      </c>
      <c r="B5" s="118"/>
      <c r="C5" s="119" t="s">
        <v>303</v>
      </c>
      <c r="D5" s="120"/>
      <c r="E5" s="118"/>
      <c r="F5" s="113" t="s">
        <v>36</v>
      </c>
      <c r="G5" s="114"/>
    </row>
    <row r="6" spans="1:57" ht="12.95" customHeight="1" x14ac:dyDescent="0.2">
      <c r="A6" s="115" t="s">
        <v>37</v>
      </c>
      <c r="B6" s="110"/>
      <c r="C6" s="111"/>
      <c r="D6" s="111"/>
      <c r="E6" s="112"/>
      <c r="F6" s="121" t="s">
        <v>38</v>
      </c>
      <c r="G6" s="122"/>
      <c r="O6" s="123"/>
    </row>
    <row r="7" spans="1:57" ht="12.95" customHeight="1" x14ac:dyDescent="0.2">
      <c r="A7" s="124" t="s">
        <v>104</v>
      </c>
      <c r="B7" s="125"/>
      <c r="C7" s="126" t="s">
        <v>105</v>
      </c>
      <c r="D7" s="127"/>
      <c r="E7" s="127"/>
      <c r="F7" s="128" t="s">
        <v>39</v>
      </c>
      <c r="G7" s="122">
        <f>IF(G6=0,,ROUND((F30+F32)/G6,1))</f>
        <v>0</v>
      </c>
    </row>
    <row r="8" spans="1:57" x14ac:dyDescent="0.2">
      <c r="A8" s="129" t="s">
        <v>40</v>
      </c>
      <c r="B8" s="113"/>
      <c r="C8" s="130" t="s">
        <v>158</v>
      </c>
      <c r="D8" s="130"/>
      <c r="E8" s="131"/>
      <c r="F8" s="132" t="s">
        <v>41</v>
      </c>
      <c r="G8" s="133"/>
      <c r="H8" s="134"/>
      <c r="I8" s="135"/>
    </row>
    <row r="9" spans="1:57" x14ac:dyDescent="0.2">
      <c r="A9" s="129" t="s">
        <v>42</v>
      </c>
      <c r="B9" s="113"/>
      <c r="C9" s="130"/>
      <c r="D9" s="130"/>
      <c r="E9" s="131"/>
      <c r="F9" s="113"/>
      <c r="G9" s="136"/>
      <c r="H9" s="137"/>
    </row>
    <row r="10" spans="1:57" x14ac:dyDescent="0.2">
      <c r="A10" s="129" t="s">
        <v>43</v>
      </c>
      <c r="B10" s="113"/>
      <c r="C10" s="130" t="s">
        <v>157</v>
      </c>
      <c r="D10" s="130"/>
      <c r="E10" s="130"/>
      <c r="F10" s="138"/>
      <c r="G10" s="139"/>
      <c r="H10" s="140"/>
    </row>
    <row r="11" spans="1:57" ht="13.5" customHeight="1" x14ac:dyDescent="0.2">
      <c r="A11" s="129" t="s">
        <v>44</v>
      </c>
      <c r="B11" s="113"/>
      <c r="C11" s="130"/>
      <c r="D11" s="130"/>
      <c r="E11" s="130"/>
      <c r="F11" s="141" t="s">
        <v>45</v>
      </c>
      <c r="G11" s="142"/>
      <c r="H11" s="137"/>
      <c r="BA11" s="143"/>
      <c r="BB11" s="143"/>
      <c r="BC11" s="143"/>
      <c r="BD11" s="143"/>
      <c r="BE11" s="143"/>
    </row>
    <row r="12" spans="1:57" ht="12.75" customHeight="1" x14ac:dyDescent="0.2">
      <c r="A12" s="144" t="s">
        <v>46</v>
      </c>
      <c r="B12" s="110"/>
      <c r="C12" s="145"/>
      <c r="D12" s="145"/>
      <c r="E12" s="145"/>
      <c r="F12" s="146" t="s">
        <v>47</v>
      </c>
      <c r="G12" s="147"/>
      <c r="H12" s="137"/>
    </row>
    <row r="13" spans="1:57" ht="28.5" customHeight="1" thickBot="1" x14ac:dyDescent="0.25">
      <c r="A13" s="148" t="s">
        <v>48</v>
      </c>
      <c r="B13" s="149"/>
      <c r="C13" s="149"/>
      <c r="D13" s="149"/>
      <c r="E13" s="150"/>
      <c r="F13" s="150"/>
      <c r="G13" s="151"/>
      <c r="H13" s="137"/>
    </row>
    <row r="14" spans="1:57" ht="17.25" customHeight="1" thickBot="1" x14ac:dyDescent="0.25">
      <c r="A14" s="152" t="s">
        <v>49</v>
      </c>
      <c r="B14" s="153"/>
      <c r="C14" s="154"/>
      <c r="D14" s="155" t="s">
        <v>50</v>
      </c>
      <c r="E14" s="156"/>
      <c r="F14" s="156"/>
      <c r="G14" s="154"/>
    </row>
    <row r="15" spans="1:57" ht="15.95" customHeight="1" x14ac:dyDescent="0.2">
      <c r="A15" s="157"/>
      <c r="B15" s="158" t="s">
        <v>51</v>
      </c>
      <c r="C15" s="159">
        <f>'0005  Rek'!E8</f>
        <v>0</v>
      </c>
      <c r="D15" s="160" t="str">
        <f>'0005  Rek'!A13</f>
        <v>Ztížené výrobní podmínky</v>
      </c>
      <c r="E15" s="161"/>
      <c r="F15" s="162"/>
      <c r="G15" s="159">
        <f>'0005  Rek'!I13</f>
        <v>0</v>
      </c>
    </row>
    <row r="16" spans="1:57" ht="15.95" customHeight="1" x14ac:dyDescent="0.2">
      <c r="A16" s="157" t="s">
        <v>52</v>
      </c>
      <c r="B16" s="158" t="s">
        <v>53</v>
      </c>
      <c r="C16" s="159">
        <f>'0005  Rek'!F8</f>
        <v>0</v>
      </c>
      <c r="D16" s="109" t="str">
        <f>'0005  Rek'!A14</f>
        <v>Oborová přirážka</v>
      </c>
      <c r="E16" s="163"/>
      <c r="F16" s="164"/>
      <c r="G16" s="159">
        <f>'0005  Rek'!I14</f>
        <v>0</v>
      </c>
    </row>
    <row r="17" spans="1:7" ht="15.95" customHeight="1" x14ac:dyDescent="0.2">
      <c r="A17" s="157" t="s">
        <v>54</v>
      </c>
      <c r="B17" s="158" t="s">
        <v>55</v>
      </c>
      <c r="C17" s="159">
        <f>'0005  Rek'!H8</f>
        <v>0</v>
      </c>
      <c r="D17" s="109" t="str">
        <f>'0005  Rek'!A15</f>
        <v>Přesun stavebních kapacit</v>
      </c>
      <c r="E17" s="163"/>
      <c r="F17" s="164"/>
      <c r="G17" s="159">
        <f>'0005  Rek'!I15</f>
        <v>0</v>
      </c>
    </row>
    <row r="18" spans="1:7" ht="15.95" customHeight="1" x14ac:dyDescent="0.2">
      <c r="A18" s="165" t="s">
        <v>56</v>
      </c>
      <c r="B18" s="166" t="s">
        <v>57</v>
      </c>
      <c r="C18" s="159">
        <f>'0005  Rek'!G8</f>
        <v>0</v>
      </c>
      <c r="D18" s="109" t="str">
        <f>'0005  Rek'!A16</f>
        <v>Mimostaveništní doprava</v>
      </c>
      <c r="E18" s="163"/>
      <c r="F18" s="164"/>
      <c r="G18" s="159">
        <f>'0005  Rek'!I16</f>
        <v>0</v>
      </c>
    </row>
    <row r="19" spans="1:7" ht="15.95" customHeight="1" x14ac:dyDescent="0.2">
      <c r="A19" s="167" t="s">
        <v>58</v>
      </c>
      <c r="B19" s="158"/>
      <c r="C19" s="159">
        <f>SUM(C15:C18)</f>
        <v>0</v>
      </c>
      <c r="D19" s="109" t="str">
        <f>'0005  Rek'!A17</f>
        <v>Zařízení staveniště</v>
      </c>
      <c r="E19" s="163"/>
      <c r="F19" s="164"/>
      <c r="G19" s="159">
        <f>'0005  Rek'!I17</f>
        <v>0</v>
      </c>
    </row>
    <row r="20" spans="1:7" ht="15.95" customHeight="1" x14ac:dyDescent="0.2">
      <c r="A20" s="167"/>
      <c r="B20" s="158"/>
      <c r="C20" s="159"/>
      <c r="D20" s="109" t="str">
        <f>'0005  Rek'!A18</f>
        <v>Provoz investora</v>
      </c>
      <c r="E20" s="163"/>
      <c r="F20" s="164"/>
      <c r="G20" s="159">
        <f>'0005  Rek'!I18</f>
        <v>0</v>
      </c>
    </row>
    <row r="21" spans="1:7" ht="15.95" customHeight="1" x14ac:dyDescent="0.2">
      <c r="A21" s="167" t="s">
        <v>29</v>
      </c>
      <c r="B21" s="158"/>
      <c r="C21" s="159">
        <f>'0005  Rek'!I8</f>
        <v>0</v>
      </c>
      <c r="D21" s="109" t="str">
        <f>'0005  Rek'!A19</f>
        <v>Kompletační činnost (IČD)</v>
      </c>
      <c r="E21" s="163"/>
      <c r="F21" s="164"/>
      <c r="G21" s="159">
        <f>'0005  Rek'!I19</f>
        <v>0</v>
      </c>
    </row>
    <row r="22" spans="1:7" ht="15.95" customHeight="1" x14ac:dyDescent="0.2">
      <c r="A22" s="168" t="s">
        <v>59</v>
      </c>
      <c r="B22" s="137"/>
      <c r="C22" s="159">
        <f>C19+C21</f>
        <v>0</v>
      </c>
      <c r="D22" s="109" t="s">
        <v>60</v>
      </c>
      <c r="E22" s="163"/>
      <c r="F22" s="164"/>
      <c r="G22" s="159">
        <f>G23-SUM(G15:G21)</f>
        <v>0</v>
      </c>
    </row>
    <row r="23" spans="1:7" ht="15.95" customHeight="1" thickBot="1" x14ac:dyDescent="0.25">
      <c r="A23" s="169" t="s">
        <v>61</v>
      </c>
      <c r="B23" s="170"/>
      <c r="C23" s="171">
        <f>C22+G23</f>
        <v>0</v>
      </c>
      <c r="D23" s="172" t="s">
        <v>62</v>
      </c>
      <c r="E23" s="173"/>
      <c r="F23" s="174"/>
      <c r="G23" s="159">
        <f>'0005  Rek'!H21</f>
        <v>0</v>
      </c>
    </row>
    <row r="24" spans="1:7" x14ac:dyDescent="0.2">
      <c r="A24" s="175" t="s">
        <v>63</v>
      </c>
      <c r="B24" s="176"/>
      <c r="C24" s="177"/>
      <c r="D24" s="176" t="s">
        <v>64</v>
      </c>
      <c r="E24" s="176"/>
      <c r="F24" s="178" t="s">
        <v>65</v>
      </c>
      <c r="G24" s="179"/>
    </row>
    <row r="25" spans="1:7" x14ac:dyDescent="0.2">
      <c r="A25" s="168" t="s">
        <v>66</v>
      </c>
      <c r="B25" s="137"/>
      <c r="C25" s="180"/>
      <c r="D25" s="137" t="s">
        <v>66</v>
      </c>
      <c r="F25" s="181" t="s">
        <v>66</v>
      </c>
      <c r="G25" s="182"/>
    </row>
    <row r="26" spans="1:7" ht="37.5" customHeight="1" x14ac:dyDescent="0.2">
      <c r="A26" s="168" t="s">
        <v>67</v>
      </c>
      <c r="B26" s="183"/>
      <c r="C26" s="180"/>
      <c r="D26" s="137" t="s">
        <v>67</v>
      </c>
      <c r="F26" s="181" t="s">
        <v>67</v>
      </c>
      <c r="G26" s="182"/>
    </row>
    <row r="27" spans="1:7" x14ac:dyDescent="0.2">
      <c r="A27" s="168"/>
      <c r="B27" s="184"/>
      <c r="C27" s="180"/>
      <c r="D27" s="137"/>
      <c r="F27" s="181"/>
      <c r="G27" s="182"/>
    </row>
    <row r="28" spans="1:7" x14ac:dyDescent="0.2">
      <c r="A28" s="168" t="s">
        <v>68</v>
      </c>
      <c r="B28" s="137"/>
      <c r="C28" s="180"/>
      <c r="D28" s="181" t="s">
        <v>69</v>
      </c>
      <c r="E28" s="180"/>
      <c r="F28" s="185" t="s">
        <v>69</v>
      </c>
      <c r="G28" s="182"/>
    </row>
    <row r="29" spans="1:7" ht="69" customHeight="1" x14ac:dyDescent="0.2">
      <c r="A29" s="168"/>
      <c r="B29" s="137"/>
      <c r="C29" s="186"/>
      <c r="D29" s="187"/>
      <c r="E29" s="186"/>
      <c r="F29" s="137"/>
      <c r="G29" s="182"/>
    </row>
    <row r="30" spans="1:7" x14ac:dyDescent="0.2">
      <c r="A30" s="188" t="s">
        <v>11</v>
      </c>
      <c r="B30" s="189"/>
      <c r="C30" s="190">
        <v>21</v>
      </c>
      <c r="D30" s="189" t="s">
        <v>70</v>
      </c>
      <c r="E30" s="191"/>
      <c r="F30" s="192">
        <f>C23-F32</f>
        <v>0</v>
      </c>
      <c r="G30" s="193"/>
    </row>
    <row r="31" spans="1:7" x14ac:dyDescent="0.2">
      <c r="A31" s="188" t="s">
        <v>71</v>
      </c>
      <c r="B31" s="189"/>
      <c r="C31" s="190">
        <f>C30</f>
        <v>21</v>
      </c>
      <c r="D31" s="189" t="s">
        <v>72</v>
      </c>
      <c r="E31" s="191"/>
      <c r="F31" s="192">
        <f>ROUND(PRODUCT(F30,C31/100),0)</f>
        <v>0</v>
      </c>
      <c r="G31" s="193"/>
    </row>
    <row r="32" spans="1:7" x14ac:dyDescent="0.2">
      <c r="A32" s="188" t="s">
        <v>11</v>
      </c>
      <c r="B32" s="189"/>
      <c r="C32" s="190">
        <v>0</v>
      </c>
      <c r="D32" s="189" t="s">
        <v>72</v>
      </c>
      <c r="E32" s="191"/>
      <c r="F32" s="192">
        <v>0</v>
      </c>
      <c r="G32" s="193"/>
    </row>
    <row r="33" spans="1:8" x14ac:dyDescent="0.2">
      <c r="A33" s="188" t="s">
        <v>71</v>
      </c>
      <c r="B33" s="194"/>
      <c r="C33" s="195">
        <f>C32</f>
        <v>0</v>
      </c>
      <c r="D33" s="189" t="s">
        <v>72</v>
      </c>
      <c r="E33" s="164"/>
      <c r="F33" s="192">
        <f>ROUND(PRODUCT(F32,C33/100),0)</f>
        <v>0</v>
      </c>
      <c r="G33" s="193"/>
    </row>
    <row r="34" spans="1:8" s="201" customFormat="1" ht="19.5" customHeight="1" thickBot="1" x14ac:dyDescent="0.3">
      <c r="A34" s="196" t="s">
        <v>73</v>
      </c>
      <c r="B34" s="197"/>
      <c r="C34" s="197"/>
      <c r="D34" s="197"/>
      <c r="E34" s="198"/>
      <c r="F34" s="199">
        <f>ROUND(SUM(F30:F33),0)</f>
        <v>0</v>
      </c>
      <c r="G34" s="200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202"/>
      <c r="C37" s="202"/>
      <c r="D37" s="202"/>
      <c r="E37" s="202"/>
      <c r="F37" s="202"/>
      <c r="G37" s="202"/>
      <c r="H37" s="1" t="s">
        <v>1</v>
      </c>
    </row>
    <row r="38" spans="1:8" ht="12.75" customHeight="1" x14ac:dyDescent="0.2">
      <c r="A38" s="203"/>
      <c r="B38" s="202"/>
      <c r="C38" s="202"/>
      <c r="D38" s="202"/>
      <c r="E38" s="202"/>
      <c r="F38" s="202"/>
      <c r="G38" s="202"/>
      <c r="H38" s="1" t="s">
        <v>1</v>
      </c>
    </row>
    <row r="39" spans="1:8" x14ac:dyDescent="0.2">
      <c r="A39" s="203"/>
      <c r="B39" s="202"/>
      <c r="C39" s="202"/>
      <c r="D39" s="202"/>
      <c r="E39" s="202"/>
      <c r="F39" s="202"/>
      <c r="G39" s="202"/>
      <c r="H39" s="1" t="s">
        <v>1</v>
      </c>
    </row>
    <row r="40" spans="1:8" x14ac:dyDescent="0.2">
      <c r="A40" s="203"/>
      <c r="B40" s="202"/>
      <c r="C40" s="202"/>
      <c r="D40" s="202"/>
      <c r="E40" s="202"/>
      <c r="F40" s="202"/>
      <c r="G40" s="202"/>
      <c r="H40" s="1" t="s">
        <v>1</v>
      </c>
    </row>
    <row r="41" spans="1:8" x14ac:dyDescent="0.2">
      <c r="A41" s="203"/>
      <c r="B41" s="202"/>
      <c r="C41" s="202"/>
      <c r="D41" s="202"/>
      <c r="E41" s="202"/>
      <c r="F41" s="202"/>
      <c r="G41" s="202"/>
      <c r="H41" s="1" t="s">
        <v>1</v>
      </c>
    </row>
    <row r="42" spans="1:8" x14ac:dyDescent="0.2">
      <c r="A42" s="203"/>
      <c r="B42" s="202"/>
      <c r="C42" s="202"/>
      <c r="D42" s="202"/>
      <c r="E42" s="202"/>
      <c r="F42" s="202"/>
      <c r="G42" s="202"/>
      <c r="H42" s="1" t="s">
        <v>1</v>
      </c>
    </row>
    <row r="43" spans="1:8" x14ac:dyDescent="0.2">
      <c r="A43" s="203"/>
      <c r="B43" s="202"/>
      <c r="C43" s="202"/>
      <c r="D43" s="202"/>
      <c r="E43" s="202"/>
      <c r="F43" s="202"/>
      <c r="G43" s="202"/>
      <c r="H43" s="1" t="s">
        <v>1</v>
      </c>
    </row>
    <row r="44" spans="1:8" ht="12.75" customHeight="1" x14ac:dyDescent="0.2">
      <c r="A44" s="203"/>
      <c r="B44" s="202"/>
      <c r="C44" s="202"/>
      <c r="D44" s="202"/>
      <c r="E44" s="202"/>
      <c r="F44" s="202"/>
      <c r="G44" s="202"/>
      <c r="H44" s="1" t="s">
        <v>1</v>
      </c>
    </row>
    <row r="45" spans="1:8" ht="12.75" customHeight="1" x14ac:dyDescent="0.2">
      <c r="A45" s="203"/>
      <c r="B45" s="202"/>
      <c r="C45" s="202"/>
      <c r="D45" s="202"/>
      <c r="E45" s="202"/>
      <c r="F45" s="202"/>
      <c r="G45" s="202"/>
      <c r="H45" s="1" t="s">
        <v>1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</sheetData>
  <mergeCells count="18"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/>
  <dimension ref="A1:BE72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5" t="s">
        <v>2</v>
      </c>
      <c r="B1" s="206"/>
      <c r="C1" s="207" t="s">
        <v>106</v>
      </c>
      <c r="D1" s="208"/>
      <c r="E1" s="209"/>
      <c r="F1" s="208"/>
      <c r="G1" s="210" t="s">
        <v>75</v>
      </c>
      <c r="H1" s="211" t="s">
        <v>110</v>
      </c>
      <c r="I1" s="212"/>
    </row>
    <row r="2" spans="1:57" ht="13.5" thickBot="1" x14ac:dyDescent="0.25">
      <c r="A2" s="213" t="s">
        <v>76</v>
      </c>
      <c r="B2" s="214"/>
      <c r="C2" s="215" t="s">
        <v>304</v>
      </c>
      <c r="D2" s="216"/>
      <c r="E2" s="217"/>
      <c r="F2" s="216"/>
      <c r="G2" s="218"/>
      <c r="H2" s="219"/>
      <c r="I2" s="220"/>
    </row>
    <row r="3" spans="1:57" ht="13.5" thickTop="1" x14ac:dyDescent="0.2">
      <c r="F3" s="137"/>
    </row>
    <row r="4" spans="1:57" ht="19.5" customHeight="1" x14ac:dyDescent="0.25">
      <c r="A4" s="221" t="s">
        <v>77</v>
      </c>
      <c r="B4" s="222"/>
      <c r="C4" s="222"/>
      <c r="D4" s="222"/>
      <c r="E4" s="223"/>
      <c r="F4" s="222"/>
      <c r="G4" s="222"/>
      <c r="H4" s="222"/>
      <c r="I4" s="222"/>
    </row>
    <row r="5" spans="1:57" ht="13.5" thickBot="1" x14ac:dyDescent="0.25"/>
    <row r="6" spans="1:57" s="137" customFormat="1" ht="13.5" thickBot="1" x14ac:dyDescent="0.25">
      <c r="A6" s="224"/>
      <c r="B6" s="225" t="s">
        <v>78</v>
      </c>
      <c r="C6" s="225"/>
      <c r="D6" s="226"/>
      <c r="E6" s="227" t="s">
        <v>25</v>
      </c>
      <c r="F6" s="228" t="s">
        <v>26</v>
      </c>
      <c r="G6" s="228" t="s">
        <v>27</v>
      </c>
      <c r="H6" s="228" t="s">
        <v>28</v>
      </c>
      <c r="I6" s="229" t="s">
        <v>29</v>
      </c>
    </row>
    <row r="7" spans="1:57" s="137" customFormat="1" ht="13.5" thickBot="1" x14ac:dyDescent="0.25">
      <c r="A7" s="328" t="str">
        <f>'0005  Pol'!B7</f>
        <v>1</v>
      </c>
      <c r="B7" s="70" t="str">
        <f>'0005  Pol'!C7</f>
        <v>Zemní práce</v>
      </c>
      <c r="D7" s="230"/>
      <c r="E7" s="329">
        <f>'0005  Pol'!BA11</f>
        <v>0</v>
      </c>
      <c r="F7" s="330">
        <f>'0005  Pol'!BB11</f>
        <v>0</v>
      </c>
      <c r="G7" s="330">
        <f>'0005  Pol'!BC11</f>
        <v>0</v>
      </c>
      <c r="H7" s="330">
        <f>'0005  Pol'!BD11</f>
        <v>0</v>
      </c>
      <c r="I7" s="331">
        <f>'0005  Pol'!BE11</f>
        <v>0</v>
      </c>
    </row>
    <row r="8" spans="1:57" s="14" customFormat="1" ht="13.5" thickBot="1" x14ac:dyDescent="0.25">
      <c r="A8" s="231"/>
      <c r="B8" s="232" t="s">
        <v>79</v>
      </c>
      <c r="C8" s="232"/>
      <c r="D8" s="233"/>
      <c r="E8" s="234">
        <f>SUM(E7:E7)</f>
        <v>0</v>
      </c>
      <c r="F8" s="235">
        <f>SUM(F7:F7)</f>
        <v>0</v>
      </c>
      <c r="G8" s="235">
        <f>SUM(G7:G7)</f>
        <v>0</v>
      </c>
      <c r="H8" s="235">
        <f>SUM(H7:H7)</f>
        <v>0</v>
      </c>
      <c r="I8" s="236">
        <f>SUM(I7:I7)</f>
        <v>0</v>
      </c>
    </row>
    <row r="9" spans="1:57" x14ac:dyDescent="0.2">
      <c r="A9" s="137"/>
      <c r="B9" s="137"/>
      <c r="C9" s="137"/>
      <c r="D9" s="137"/>
      <c r="E9" s="137"/>
      <c r="F9" s="137"/>
      <c r="G9" s="137"/>
      <c r="H9" s="137"/>
      <c r="I9" s="137"/>
    </row>
    <row r="10" spans="1:57" ht="19.5" customHeight="1" x14ac:dyDescent="0.25">
      <c r="A10" s="222" t="s">
        <v>80</v>
      </c>
      <c r="B10" s="222"/>
      <c r="C10" s="222"/>
      <c r="D10" s="222"/>
      <c r="E10" s="222"/>
      <c r="F10" s="222"/>
      <c r="G10" s="237"/>
      <c r="H10" s="222"/>
      <c r="I10" s="222"/>
      <c r="BA10" s="143"/>
      <c r="BB10" s="143"/>
      <c r="BC10" s="143"/>
      <c r="BD10" s="143"/>
      <c r="BE10" s="143"/>
    </row>
    <row r="11" spans="1:57" ht="13.5" thickBot="1" x14ac:dyDescent="0.25"/>
    <row r="12" spans="1:57" x14ac:dyDescent="0.2">
      <c r="A12" s="175" t="s">
        <v>81</v>
      </c>
      <c r="B12" s="176"/>
      <c r="C12" s="176"/>
      <c r="D12" s="238"/>
      <c r="E12" s="239" t="s">
        <v>82</v>
      </c>
      <c r="F12" s="240" t="s">
        <v>12</v>
      </c>
      <c r="G12" s="241" t="s">
        <v>83</v>
      </c>
      <c r="H12" s="242"/>
      <c r="I12" s="243" t="s">
        <v>82</v>
      </c>
    </row>
    <row r="13" spans="1:57" x14ac:dyDescent="0.2">
      <c r="A13" s="167" t="s">
        <v>149</v>
      </c>
      <c r="B13" s="158"/>
      <c r="C13" s="158"/>
      <c r="D13" s="244"/>
      <c r="E13" s="245"/>
      <c r="F13" s="246"/>
      <c r="G13" s="247">
        <v>0</v>
      </c>
      <c r="H13" s="248"/>
      <c r="I13" s="249">
        <f>E13+F13*G13/100</f>
        <v>0</v>
      </c>
      <c r="BA13" s="1">
        <v>0</v>
      </c>
    </row>
    <row r="14" spans="1:57" x14ac:dyDescent="0.2">
      <c r="A14" s="167" t="s">
        <v>150</v>
      </c>
      <c r="B14" s="158"/>
      <c r="C14" s="158"/>
      <c r="D14" s="244"/>
      <c r="E14" s="245"/>
      <c r="F14" s="246"/>
      <c r="G14" s="247">
        <v>0</v>
      </c>
      <c r="H14" s="248"/>
      <c r="I14" s="249">
        <f>E14+F14*G14/100</f>
        <v>0</v>
      </c>
      <c r="BA14" s="1">
        <v>0</v>
      </c>
    </row>
    <row r="15" spans="1:57" x14ac:dyDescent="0.2">
      <c r="A15" s="167" t="s">
        <v>151</v>
      </c>
      <c r="B15" s="158"/>
      <c r="C15" s="158"/>
      <c r="D15" s="244"/>
      <c r="E15" s="245"/>
      <c r="F15" s="246"/>
      <c r="G15" s="247">
        <v>0</v>
      </c>
      <c r="H15" s="248"/>
      <c r="I15" s="249">
        <f>E15+F15*G15/100</f>
        <v>0</v>
      </c>
      <c r="BA15" s="1">
        <v>0</v>
      </c>
    </row>
    <row r="16" spans="1:57" x14ac:dyDescent="0.2">
      <c r="A16" s="167" t="s">
        <v>152</v>
      </c>
      <c r="B16" s="158"/>
      <c r="C16" s="158"/>
      <c r="D16" s="244"/>
      <c r="E16" s="245"/>
      <c r="F16" s="246"/>
      <c r="G16" s="247">
        <v>0</v>
      </c>
      <c r="H16" s="248"/>
      <c r="I16" s="249">
        <f>E16+F16*G16/100</f>
        <v>0</v>
      </c>
      <c r="BA16" s="1">
        <v>0</v>
      </c>
    </row>
    <row r="17" spans="1:53" x14ac:dyDescent="0.2">
      <c r="A17" s="167" t="s">
        <v>153</v>
      </c>
      <c r="B17" s="158"/>
      <c r="C17" s="158"/>
      <c r="D17" s="244"/>
      <c r="E17" s="245"/>
      <c r="F17" s="246"/>
      <c r="G17" s="247">
        <v>0</v>
      </c>
      <c r="H17" s="248"/>
      <c r="I17" s="249">
        <f>E17+F17*G17/100</f>
        <v>0</v>
      </c>
      <c r="BA17" s="1">
        <v>1</v>
      </c>
    </row>
    <row r="18" spans="1:53" x14ac:dyDescent="0.2">
      <c r="A18" s="167" t="s">
        <v>154</v>
      </c>
      <c r="B18" s="158"/>
      <c r="C18" s="158"/>
      <c r="D18" s="244"/>
      <c r="E18" s="245"/>
      <c r="F18" s="246"/>
      <c r="G18" s="247">
        <v>0</v>
      </c>
      <c r="H18" s="248"/>
      <c r="I18" s="249">
        <f>E18+F18*G18/100</f>
        <v>0</v>
      </c>
      <c r="BA18" s="1">
        <v>1</v>
      </c>
    </row>
    <row r="19" spans="1:53" x14ac:dyDescent="0.2">
      <c r="A19" s="167" t="s">
        <v>155</v>
      </c>
      <c r="B19" s="158"/>
      <c r="C19" s="158"/>
      <c r="D19" s="244"/>
      <c r="E19" s="245"/>
      <c r="F19" s="246"/>
      <c r="G19" s="247">
        <v>0</v>
      </c>
      <c r="H19" s="248"/>
      <c r="I19" s="249">
        <f>E19+F19*G19/100</f>
        <v>0</v>
      </c>
      <c r="BA19" s="1">
        <v>2</v>
      </c>
    </row>
    <row r="20" spans="1:53" x14ac:dyDescent="0.2">
      <c r="A20" s="167" t="s">
        <v>156</v>
      </c>
      <c r="B20" s="158"/>
      <c r="C20" s="158"/>
      <c r="D20" s="244"/>
      <c r="E20" s="245"/>
      <c r="F20" s="246"/>
      <c r="G20" s="247">
        <v>0</v>
      </c>
      <c r="H20" s="248"/>
      <c r="I20" s="249">
        <f>E20+F20*G20/100</f>
        <v>0</v>
      </c>
      <c r="BA20" s="1">
        <v>2</v>
      </c>
    </row>
    <row r="21" spans="1:53" ht="13.5" thickBot="1" x14ac:dyDescent="0.25">
      <c r="A21" s="250"/>
      <c r="B21" s="251" t="s">
        <v>84</v>
      </c>
      <c r="C21" s="252"/>
      <c r="D21" s="253"/>
      <c r="E21" s="254"/>
      <c r="F21" s="255"/>
      <c r="G21" s="255"/>
      <c r="H21" s="256">
        <f>SUM(I13:I20)</f>
        <v>0</v>
      </c>
      <c r="I21" s="257"/>
    </row>
    <row r="23" spans="1:53" x14ac:dyDescent="0.2">
      <c r="B23" s="14"/>
      <c r="F23" s="258"/>
      <c r="G23" s="259"/>
      <c r="H23" s="259"/>
      <c r="I23" s="54"/>
    </row>
    <row r="24" spans="1:53" x14ac:dyDescent="0.2">
      <c r="F24" s="258"/>
      <c r="G24" s="259"/>
      <c r="H24" s="259"/>
      <c r="I24" s="54"/>
    </row>
    <row r="25" spans="1:53" x14ac:dyDescent="0.2">
      <c r="F25" s="258"/>
      <c r="G25" s="259"/>
      <c r="H25" s="259"/>
      <c r="I25" s="54"/>
    </row>
    <row r="26" spans="1:53" x14ac:dyDescent="0.2">
      <c r="F26" s="258"/>
      <c r="G26" s="259"/>
      <c r="H26" s="259"/>
      <c r="I26" s="54"/>
    </row>
    <row r="27" spans="1:53" x14ac:dyDescent="0.2">
      <c r="F27" s="258"/>
      <c r="G27" s="259"/>
      <c r="H27" s="259"/>
      <c r="I27" s="54"/>
    </row>
    <row r="28" spans="1:53" x14ac:dyDescent="0.2">
      <c r="F28" s="258"/>
      <c r="G28" s="259"/>
      <c r="H28" s="259"/>
      <c r="I28" s="54"/>
    </row>
    <row r="29" spans="1:53" x14ac:dyDescent="0.2">
      <c r="F29" s="258"/>
      <c r="G29" s="259"/>
      <c r="H29" s="259"/>
      <c r="I29" s="54"/>
    </row>
    <row r="30" spans="1:53" x14ac:dyDescent="0.2">
      <c r="F30" s="258"/>
      <c r="G30" s="259"/>
      <c r="H30" s="259"/>
      <c r="I30" s="54"/>
    </row>
    <row r="31" spans="1:53" x14ac:dyDescent="0.2">
      <c r="F31" s="258"/>
      <c r="G31" s="259"/>
      <c r="H31" s="259"/>
      <c r="I31" s="54"/>
    </row>
    <row r="32" spans="1:53" x14ac:dyDescent="0.2">
      <c r="F32" s="258"/>
      <c r="G32" s="259"/>
      <c r="H32" s="259"/>
      <c r="I32" s="54"/>
    </row>
    <row r="33" spans="6:9" x14ac:dyDescent="0.2">
      <c r="F33" s="258"/>
      <c r="G33" s="259"/>
      <c r="H33" s="259"/>
      <c r="I33" s="54"/>
    </row>
    <row r="34" spans="6:9" x14ac:dyDescent="0.2">
      <c r="F34" s="258"/>
      <c r="G34" s="259"/>
      <c r="H34" s="259"/>
      <c r="I34" s="54"/>
    </row>
    <row r="35" spans="6:9" x14ac:dyDescent="0.2">
      <c r="F35" s="258"/>
      <c r="G35" s="259"/>
      <c r="H35" s="259"/>
      <c r="I35" s="54"/>
    </row>
    <row r="36" spans="6:9" x14ac:dyDescent="0.2">
      <c r="F36" s="258"/>
      <c r="G36" s="259"/>
      <c r="H36" s="259"/>
      <c r="I36" s="54"/>
    </row>
    <row r="37" spans="6:9" x14ac:dyDescent="0.2">
      <c r="F37" s="258"/>
      <c r="G37" s="259"/>
      <c r="H37" s="259"/>
      <c r="I37" s="54"/>
    </row>
    <row r="38" spans="6:9" x14ac:dyDescent="0.2">
      <c r="F38" s="258"/>
      <c r="G38" s="259"/>
      <c r="H38" s="259"/>
      <c r="I38" s="54"/>
    </row>
    <row r="39" spans="6:9" x14ac:dyDescent="0.2">
      <c r="F39" s="258"/>
      <c r="G39" s="259"/>
      <c r="H39" s="259"/>
      <c r="I39" s="54"/>
    </row>
    <row r="40" spans="6:9" x14ac:dyDescent="0.2">
      <c r="F40" s="258"/>
      <c r="G40" s="259"/>
      <c r="H40" s="259"/>
      <c r="I40" s="54"/>
    </row>
    <row r="41" spans="6:9" x14ac:dyDescent="0.2">
      <c r="F41" s="258"/>
      <c r="G41" s="259"/>
      <c r="H41" s="259"/>
      <c r="I41" s="54"/>
    </row>
    <row r="42" spans="6:9" x14ac:dyDescent="0.2">
      <c r="F42" s="258"/>
      <c r="G42" s="259"/>
      <c r="H42" s="259"/>
      <c r="I42" s="54"/>
    </row>
    <row r="43" spans="6:9" x14ac:dyDescent="0.2">
      <c r="F43" s="258"/>
      <c r="G43" s="259"/>
      <c r="H43" s="259"/>
      <c r="I43" s="54"/>
    </row>
    <row r="44" spans="6:9" x14ac:dyDescent="0.2">
      <c r="F44" s="258"/>
      <c r="G44" s="259"/>
      <c r="H44" s="259"/>
      <c r="I44" s="54"/>
    </row>
    <row r="45" spans="6:9" x14ac:dyDescent="0.2">
      <c r="F45" s="258"/>
      <c r="G45" s="259"/>
      <c r="H45" s="259"/>
      <c r="I45" s="54"/>
    </row>
    <row r="46" spans="6:9" x14ac:dyDescent="0.2">
      <c r="F46" s="258"/>
      <c r="G46" s="259"/>
      <c r="H46" s="259"/>
      <c r="I46" s="54"/>
    </row>
    <row r="47" spans="6:9" x14ac:dyDescent="0.2">
      <c r="F47" s="258"/>
      <c r="G47" s="259"/>
      <c r="H47" s="259"/>
      <c r="I47" s="54"/>
    </row>
    <row r="48" spans="6:9" x14ac:dyDescent="0.2">
      <c r="F48" s="258"/>
      <c r="G48" s="259"/>
      <c r="H48" s="259"/>
      <c r="I48" s="54"/>
    </row>
    <row r="49" spans="6:9" x14ac:dyDescent="0.2">
      <c r="F49" s="258"/>
      <c r="G49" s="259"/>
      <c r="H49" s="259"/>
      <c r="I49" s="54"/>
    </row>
    <row r="50" spans="6:9" x14ac:dyDescent="0.2">
      <c r="F50" s="258"/>
      <c r="G50" s="259"/>
      <c r="H50" s="259"/>
      <c r="I50" s="54"/>
    </row>
    <row r="51" spans="6:9" x14ac:dyDescent="0.2">
      <c r="F51" s="258"/>
      <c r="G51" s="259"/>
      <c r="H51" s="259"/>
      <c r="I51" s="54"/>
    </row>
    <row r="52" spans="6:9" x14ac:dyDescent="0.2">
      <c r="F52" s="258"/>
      <c r="G52" s="259"/>
      <c r="H52" s="259"/>
      <c r="I52" s="54"/>
    </row>
    <row r="53" spans="6:9" x14ac:dyDescent="0.2">
      <c r="F53" s="258"/>
      <c r="G53" s="259"/>
      <c r="H53" s="259"/>
      <c r="I53" s="54"/>
    </row>
    <row r="54" spans="6:9" x14ac:dyDescent="0.2">
      <c r="F54" s="258"/>
      <c r="G54" s="259"/>
      <c r="H54" s="259"/>
      <c r="I54" s="54"/>
    </row>
    <row r="55" spans="6:9" x14ac:dyDescent="0.2">
      <c r="F55" s="258"/>
      <c r="G55" s="259"/>
      <c r="H55" s="259"/>
      <c r="I55" s="54"/>
    </row>
    <row r="56" spans="6:9" x14ac:dyDescent="0.2">
      <c r="F56" s="258"/>
      <c r="G56" s="259"/>
      <c r="H56" s="259"/>
      <c r="I56" s="54"/>
    </row>
    <row r="57" spans="6:9" x14ac:dyDescent="0.2">
      <c r="F57" s="258"/>
      <c r="G57" s="259"/>
      <c r="H57" s="259"/>
      <c r="I57" s="54"/>
    </row>
    <row r="58" spans="6:9" x14ac:dyDescent="0.2">
      <c r="F58" s="258"/>
      <c r="G58" s="259"/>
      <c r="H58" s="259"/>
      <c r="I58" s="54"/>
    </row>
    <row r="59" spans="6:9" x14ac:dyDescent="0.2">
      <c r="F59" s="258"/>
      <c r="G59" s="259"/>
      <c r="H59" s="259"/>
      <c r="I59" s="54"/>
    </row>
    <row r="60" spans="6:9" x14ac:dyDescent="0.2">
      <c r="F60" s="258"/>
      <c r="G60" s="259"/>
      <c r="H60" s="259"/>
      <c r="I60" s="54"/>
    </row>
    <row r="61" spans="6:9" x14ac:dyDescent="0.2">
      <c r="F61" s="258"/>
      <c r="G61" s="259"/>
      <c r="H61" s="259"/>
      <c r="I61" s="54"/>
    </row>
    <row r="62" spans="6:9" x14ac:dyDescent="0.2">
      <c r="F62" s="258"/>
      <c r="G62" s="259"/>
      <c r="H62" s="259"/>
      <c r="I62" s="54"/>
    </row>
    <row r="63" spans="6:9" x14ac:dyDescent="0.2">
      <c r="F63" s="258"/>
      <c r="G63" s="259"/>
      <c r="H63" s="259"/>
      <c r="I63" s="54"/>
    </row>
    <row r="64" spans="6:9" x14ac:dyDescent="0.2">
      <c r="F64" s="258"/>
      <c r="G64" s="259"/>
      <c r="H64" s="259"/>
      <c r="I64" s="54"/>
    </row>
    <row r="65" spans="6:9" x14ac:dyDescent="0.2">
      <c r="F65" s="258"/>
      <c r="G65" s="259"/>
      <c r="H65" s="259"/>
      <c r="I65" s="54"/>
    </row>
    <row r="66" spans="6:9" x14ac:dyDescent="0.2">
      <c r="F66" s="258"/>
      <c r="G66" s="259"/>
      <c r="H66" s="259"/>
      <c r="I66" s="54"/>
    </row>
    <row r="67" spans="6:9" x14ac:dyDescent="0.2">
      <c r="F67" s="258"/>
      <c r="G67" s="259"/>
      <c r="H67" s="259"/>
      <c r="I67" s="54"/>
    </row>
    <row r="68" spans="6:9" x14ac:dyDescent="0.2">
      <c r="F68" s="258"/>
      <c r="G68" s="259"/>
      <c r="H68" s="259"/>
      <c r="I68" s="54"/>
    </row>
    <row r="69" spans="6:9" x14ac:dyDescent="0.2">
      <c r="F69" s="258"/>
      <c r="G69" s="259"/>
      <c r="H69" s="259"/>
      <c r="I69" s="54"/>
    </row>
    <row r="70" spans="6:9" x14ac:dyDescent="0.2">
      <c r="F70" s="258"/>
      <c r="G70" s="259"/>
      <c r="H70" s="259"/>
      <c r="I70" s="54"/>
    </row>
    <row r="71" spans="6:9" x14ac:dyDescent="0.2">
      <c r="F71" s="258"/>
      <c r="G71" s="259"/>
      <c r="H71" s="259"/>
      <c r="I71" s="54"/>
    </row>
    <row r="72" spans="6:9" x14ac:dyDescent="0.2">
      <c r="F72" s="258"/>
      <c r="G72" s="259"/>
      <c r="H72" s="259"/>
      <c r="I72" s="54"/>
    </row>
  </sheetData>
  <mergeCells count="4">
    <mergeCell ref="A1:B1"/>
    <mergeCell ref="A2:B2"/>
    <mergeCell ref="G2:I2"/>
    <mergeCell ref="H21:I2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CB84"/>
  <sheetViews>
    <sheetView showGridLines="0" showZeros="0" zoomScaleNormal="100" zoomScaleSheetLayoutView="100" workbookViewId="0">
      <selection activeCell="J1" sqref="J1:J65536 K1:K65536"/>
    </sheetView>
  </sheetViews>
  <sheetFormatPr defaultRowHeight="12.75" x14ac:dyDescent="0.2"/>
  <cols>
    <col min="1" max="1" width="4.42578125" style="261" customWidth="1"/>
    <col min="2" max="2" width="11.5703125" style="261" customWidth="1"/>
    <col min="3" max="3" width="40.42578125" style="261" customWidth="1"/>
    <col min="4" max="4" width="5.5703125" style="261" customWidth="1"/>
    <col min="5" max="5" width="8.5703125" style="275" customWidth="1"/>
    <col min="6" max="6" width="9.85546875" style="261" customWidth="1"/>
    <col min="7" max="7" width="13.85546875" style="261" customWidth="1"/>
    <col min="8" max="8" width="11.7109375" style="261" hidden="1" customWidth="1"/>
    <col min="9" max="9" width="11.5703125" style="261" hidden="1" customWidth="1"/>
    <col min="10" max="10" width="11" style="261" hidden="1" customWidth="1"/>
    <col min="11" max="11" width="10.42578125" style="261" hidden="1" customWidth="1"/>
    <col min="12" max="12" width="75.42578125" style="261" customWidth="1"/>
    <col min="13" max="13" width="45.28515625" style="261" customWidth="1"/>
    <col min="14" max="16384" width="9.140625" style="261"/>
  </cols>
  <sheetData>
    <row r="1" spans="1:80" ht="15.75" x14ac:dyDescent="0.25">
      <c r="A1" s="260" t="s">
        <v>103</v>
      </c>
      <c r="B1" s="260"/>
      <c r="C1" s="260"/>
      <c r="D1" s="260"/>
      <c r="E1" s="260"/>
      <c r="F1" s="260"/>
      <c r="G1" s="260"/>
    </row>
    <row r="2" spans="1:80" ht="14.25" customHeight="1" thickBot="1" x14ac:dyDescent="0.25">
      <c r="B2" s="262"/>
      <c r="C2" s="263"/>
      <c r="D2" s="263"/>
      <c r="E2" s="264"/>
      <c r="F2" s="263"/>
      <c r="G2" s="263"/>
    </row>
    <row r="3" spans="1:80" ht="13.5" thickTop="1" x14ac:dyDescent="0.2">
      <c r="A3" s="205" t="s">
        <v>2</v>
      </c>
      <c r="B3" s="206"/>
      <c r="C3" s="207" t="s">
        <v>106</v>
      </c>
      <c r="D3" s="265"/>
      <c r="E3" s="266" t="s">
        <v>85</v>
      </c>
      <c r="F3" s="267" t="str">
        <f>'0005  Rek'!H1</f>
        <v/>
      </c>
      <c r="G3" s="268"/>
    </row>
    <row r="4" spans="1:80" ht="13.5" thickBot="1" x14ac:dyDescent="0.25">
      <c r="A4" s="269" t="s">
        <v>76</v>
      </c>
      <c r="B4" s="214"/>
      <c r="C4" s="215" t="s">
        <v>304</v>
      </c>
      <c r="D4" s="270"/>
      <c r="E4" s="271">
        <f>'0005  Rek'!G2</f>
        <v>0</v>
      </c>
      <c r="F4" s="272"/>
      <c r="G4" s="273"/>
    </row>
    <row r="5" spans="1:80" ht="13.5" thickTop="1" x14ac:dyDescent="0.2">
      <c r="A5" s="274"/>
      <c r="G5" s="276"/>
    </row>
    <row r="6" spans="1:80" ht="27" customHeight="1" x14ac:dyDescent="0.2">
      <c r="A6" s="277" t="s">
        <v>86</v>
      </c>
      <c r="B6" s="278" t="s">
        <v>87</v>
      </c>
      <c r="C6" s="278" t="s">
        <v>88</v>
      </c>
      <c r="D6" s="278" t="s">
        <v>89</v>
      </c>
      <c r="E6" s="279" t="s">
        <v>90</v>
      </c>
      <c r="F6" s="278" t="s">
        <v>91</v>
      </c>
      <c r="G6" s="280" t="s">
        <v>92</v>
      </c>
      <c r="H6" s="281" t="s">
        <v>93</v>
      </c>
      <c r="I6" s="281" t="s">
        <v>94</v>
      </c>
      <c r="J6" s="281" t="s">
        <v>95</v>
      </c>
      <c r="K6" s="281" t="s">
        <v>96</v>
      </c>
    </row>
    <row r="7" spans="1:80" x14ac:dyDescent="0.2">
      <c r="A7" s="282" t="s">
        <v>97</v>
      </c>
      <c r="B7" s="283" t="s">
        <v>98</v>
      </c>
      <c r="C7" s="284" t="s">
        <v>99</v>
      </c>
      <c r="D7" s="285"/>
      <c r="E7" s="286"/>
      <c r="F7" s="286"/>
      <c r="G7" s="287"/>
      <c r="H7" s="288"/>
      <c r="I7" s="289"/>
      <c r="J7" s="290"/>
      <c r="K7" s="291"/>
      <c r="O7" s="292">
        <v>1</v>
      </c>
    </row>
    <row r="8" spans="1:80" x14ac:dyDescent="0.2">
      <c r="A8" s="293">
        <v>1</v>
      </c>
      <c r="B8" s="294" t="s">
        <v>305</v>
      </c>
      <c r="C8" s="295" t="s">
        <v>306</v>
      </c>
      <c r="D8" s="296" t="s">
        <v>100</v>
      </c>
      <c r="E8" s="297">
        <v>1</v>
      </c>
      <c r="F8" s="297">
        <v>0</v>
      </c>
      <c r="G8" s="298">
        <f>E8*F8</f>
        <v>0</v>
      </c>
      <c r="H8" s="299">
        <v>0</v>
      </c>
      <c r="I8" s="300">
        <f>E8*H8</f>
        <v>0</v>
      </c>
      <c r="J8" s="299">
        <v>0</v>
      </c>
      <c r="K8" s="300">
        <f>E8*J8</f>
        <v>0</v>
      </c>
      <c r="O8" s="292">
        <v>2</v>
      </c>
      <c r="AA8" s="261">
        <v>1</v>
      </c>
      <c r="AB8" s="261">
        <v>1</v>
      </c>
      <c r="AC8" s="261">
        <v>1</v>
      </c>
      <c r="AZ8" s="261">
        <v>1</v>
      </c>
      <c r="BA8" s="261">
        <f>IF(AZ8=1,G8,0)</f>
        <v>0</v>
      </c>
      <c r="BB8" s="261">
        <f>IF(AZ8=2,G8,0)</f>
        <v>0</v>
      </c>
      <c r="BC8" s="261">
        <f>IF(AZ8=3,G8,0)</f>
        <v>0</v>
      </c>
      <c r="BD8" s="261">
        <f>IF(AZ8=4,G8,0)</f>
        <v>0</v>
      </c>
      <c r="BE8" s="261">
        <f>IF(AZ8=5,G8,0)</f>
        <v>0</v>
      </c>
      <c r="CA8" s="292">
        <v>1</v>
      </c>
      <c r="CB8" s="292">
        <v>1</v>
      </c>
    </row>
    <row r="9" spans="1:80" x14ac:dyDescent="0.2">
      <c r="A9" s="293">
        <v>2</v>
      </c>
      <c r="B9" s="294" t="s">
        <v>307</v>
      </c>
      <c r="C9" s="295" t="s">
        <v>308</v>
      </c>
      <c r="D9" s="296" t="s">
        <v>309</v>
      </c>
      <c r="E9" s="297">
        <v>1</v>
      </c>
      <c r="F9" s="297">
        <v>0</v>
      </c>
      <c r="G9" s="298">
        <f>E9*F9</f>
        <v>0</v>
      </c>
      <c r="H9" s="299">
        <v>0</v>
      </c>
      <c r="I9" s="300">
        <f>E9*H9</f>
        <v>0</v>
      </c>
      <c r="J9" s="299">
        <v>0</v>
      </c>
      <c r="K9" s="300">
        <f>E9*J9</f>
        <v>0</v>
      </c>
      <c r="O9" s="292">
        <v>2</v>
      </c>
      <c r="AA9" s="261">
        <v>1</v>
      </c>
      <c r="AB9" s="261">
        <v>1</v>
      </c>
      <c r="AC9" s="261">
        <v>1</v>
      </c>
      <c r="AZ9" s="261">
        <v>1</v>
      </c>
      <c r="BA9" s="261">
        <f>IF(AZ9=1,G9,0)</f>
        <v>0</v>
      </c>
      <c r="BB9" s="261">
        <f>IF(AZ9=2,G9,0)</f>
        <v>0</v>
      </c>
      <c r="BC9" s="261">
        <f>IF(AZ9=3,G9,0)</f>
        <v>0</v>
      </c>
      <c r="BD9" s="261">
        <f>IF(AZ9=4,G9,0)</f>
        <v>0</v>
      </c>
      <c r="BE9" s="261">
        <f>IF(AZ9=5,G9,0)</f>
        <v>0</v>
      </c>
      <c r="CA9" s="292">
        <v>1</v>
      </c>
      <c r="CB9" s="292">
        <v>1</v>
      </c>
    </row>
    <row r="10" spans="1:80" x14ac:dyDescent="0.2">
      <c r="A10" s="293">
        <v>3</v>
      </c>
      <c r="B10" s="294" t="s">
        <v>310</v>
      </c>
      <c r="C10" s="295" t="s">
        <v>311</v>
      </c>
      <c r="D10" s="296" t="s">
        <v>12</v>
      </c>
      <c r="E10" s="297">
        <v>2.5000000000000001E-2</v>
      </c>
      <c r="F10" s="297">
        <v>0</v>
      </c>
      <c r="G10" s="298">
        <f>E10*F10</f>
        <v>0</v>
      </c>
      <c r="H10" s="299">
        <v>0</v>
      </c>
      <c r="I10" s="300">
        <f>E10*H10</f>
        <v>0</v>
      </c>
      <c r="J10" s="299">
        <v>0</v>
      </c>
      <c r="K10" s="300">
        <f>E10*J10</f>
        <v>0</v>
      </c>
      <c r="O10" s="292">
        <v>2</v>
      </c>
      <c r="AA10" s="261">
        <v>1</v>
      </c>
      <c r="AB10" s="261">
        <v>1</v>
      </c>
      <c r="AC10" s="261">
        <v>1</v>
      </c>
      <c r="AZ10" s="261">
        <v>1</v>
      </c>
      <c r="BA10" s="261">
        <f>IF(AZ10=1,G10,0)</f>
        <v>0</v>
      </c>
      <c r="BB10" s="261">
        <f>IF(AZ10=2,G10,0)</f>
        <v>0</v>
      </c>
      <c r="BC10" s="261">
        <f>IF(AZ10=3,G10,0)</f>
        <v>0</v>
      </c>
      <c r="BD10" s="261">
        <f>IF(AZ10=4,G10,0)</f>
        <v>0</v>
      </c>
      <c r="BE10" s="261">
        <f>IF(AZ10=5,G10,0)</f>
        <v>0</v>
      </c>
      <c r="CA10" s="292">
        <v>1</v>
      </c>
      <c r="CB10" s="292">
        <v>1</v>
      </c>
    </row>
    <row r="11" spans="1:80" x14ac:dyDescent="0.2">
      <c r="A11" s="312"/>
      <c r="B11" s="313" t="s">
        <v>101</v>
      </c>
      <c r="C11" s="314" t="s">
        <v>111</v>
      </c>
      <c r="D11" s="315"/>
      <c r="E11" s="316"/>
      <c r="F11" s="317"/>
      <c r="G11" s="318">
        <f>SUM(G7:G10)</f>
        <v>0</v>
      </c>
      <c r="H11" s="319"/>
      <c r="I11" s="320">
        <f>SUM(I7:I10)</f>
        <v>0</v>
      </c>
      <c r="J11" s="319"/>
      <c r="K11" s="320">
        <f>SUM(K7:K10)</f>
        <v>0</v>
      </c>
      <c r="O11" s="292">
        <v>4</v>
      </c>
      <c r="BA11" s="321">
        <f>SUM(BA7:BA10)</f>
        <v>0</v>
      </c>
      <c r="BB11" s="321">
        <f>SUM(BB7:BB10)</f>
        <v>0</v>
      </c>
      <c r="BC11" s="321">
        <f>SUM(BC7:BC10)</f>
        <v>0</v>
      </c>
      <c r="BD11" s="321">
        <f>SUM(BD7:BD10)</f>
        <v>0</v>
      </c>
      <c r="BE11" s="321">
        <f>SUM(BE7:BE10)</f>
        <v>0</v>
      </c>
    </row>
    <row r="12" spans="1:80" x14ac:dyDescent="0.2">
      <c r="E12" s="261"/>
    </row>
    <row r="13" spans="1:80" x14ac:dyDescent="0.2">
      <c r="E13" s="261"/>
    </row>
    <row r="14" spans="1:80" x14ac:dyDescent="0.2">
      <c r="E14" s="261"/>
    </row>
    <row r="15" spans="1:80" x14ac:dyDescent="0.2">
      <c r="E15" s="261"/>
    </row>
    <row r="16" spans="1:80" x14ac:dyDescent="0.2">
      <c r="E16" s="261"/>
    </row>
    <row r="17" spans="5:5" x14ac:dyDescent="0.2">
      <c r="E17" s="261"/>
    </row>
    <row r="18" spans="5:5" x14ac:dyDescent="0.2">
      <c r="E18" s="261"/>
    </row>
    <row r="19" spans="5:5" x14ac:dyDescent="0.2">
      <c r="E19" s="261"/>
    </row>
    <row r="20" spans="5:5" x14ac:dyDescent="0.2">
      <c r="E20" s="261"/>
    </row>
    <row r="21" spans="5:5" x14ac:dyDescent="0.2">
      <c r="E21" s="261"/>
    </row>
    <row r="22" spans="5:5" x14ac:dyDescent="0.2">
      <c r="E22" s="261"/>
    </row>
    <row r="23" spans="5:5" x14ac:dyDescent="0.2">
      <c r="E23" s="261"/>
    </row>
    <row r="24" spans="5:5" x14ac:dyDescent="0.2">
      <c r="E24" s="261"/>
    </row>
    <row r="25" spans="5:5" x14ac:dyDescent="0.2">
      <c r="E25" s="261"/>
    </row>
    <row r="26" spans="5:5" x14ac:dyDescent="0.2">
      <c r="E26" s="261"/>
    </row>
    <row r="27" spans="5:5" x14ac:dyDescent="0.2">
      <c r="E27" s="261"/>
    </row>
    <row r="28" spans="5:5" x14ac:dyDescent="0.2">
      <c r="E28" s="261"/>
    </row>
    <row r="29" spans="5:5" x14ac:dyDescent="0.2">
      <c r="E29" s="261"/>
    </row>
    <row r="30" spans="5:5" x14ac:dyDescent="0.2">
      <c r="E30" s="261"/>
    </row>
    <row r="31" spans="5:5" x14ac:dyDescent="0.2">
      <c r="E31" s="261"/>
    </row>
    <row r="32" spans="5:5" x14ac:dyDescent="0.2">
      <c r="E32" s="261"/>
    </row>
    <row r="33" spans="1:7" x14ac:dyDescent="0.2">
      <c r="E33" s="261"/>
    </row>
    <row r="34" spans="1:7" x14ac:dyDescent="0.2">
      <c r="E34" s="261"/>
    </row>
    <row r="35" spans="1:7" x14ac:dyDescent="0.2">
      <c r="A35" s="311"/>
      <c r="B35" s="311"/>
      <c r="C35" s="311"/>
      <c r="D35" s="311"/>
      <c r="E35" s="311"/>
      <c r="F35" s="311"/>
      <c r="G35" s="311"/>
    </row>
    <row r="36" spans="1:7" x14ac:dyDescent="0.2">
      <c r="A36" s="311"/>
      <c r="B36" s="311"/>
      <c r="C36" s="311"/>
      <c r="D36" s="311"/>
      <c r="E36" s="311"/>
      <c r="F36" s="311"/>
      <c r="G36" s="311"/>
    </row>
    <row r="37" spans="1:7" x14ac:dyDescent="0.2">
      <c r="A37" s="311"/>
      <c r="B37" s="311"/>
      <c r="C37" s="311"/>
      <c r="D37" s="311"/>
      <c r="E37" s="311"/>
      <c r="F37" s="311"/>
      <c r="G37" s="311"/>
    </row>
    <row r="38" spans="1:7" x14ac:dyDescent="0.2">
      <c r="A38" s="311"/>
      <c r="B38" s="311"/>
      <c r="C38" s="311"/>
      <c r="D38" s="311"/>
      <c r="E38" s="311"/>
      <c r="F38" s="311"/>
      <c r="G38" s="311"/>
    </row>
    <row r="39" spans="1:7" x14ac:dyDescent="0.2">
      <c r="E39" s="261"/>
    </row>
    <row r="40" spans="1:7" x14ac:dyDescent="0.2">
      <c r="E40" s="261"/>
    </row>
    <row r="41" spans="1:7" x14ac:dyDescent="0.2">
      <c r="E41" s="261"/>
    </row>
    <row r="42" spans="1:7" x14ac:dyDescent="0.2">
      <c r="E42" s="261"/>
    </row>
    <row r="43" spans="1:7" x14ac:dyDescent="0.2">
      <c r="E43" s="261"/>
    </row>
    <row r="44" spans="1:7" x14ac:dyDescent="0.2">
      <c r="E44" s="261"/>
    </row>
    <row r="45" spans="1:7" x14ac:dyDescent="0.2">
      <c r="E45" s="261"/>
    </row>
    <row r="46" spans="1:7" x14ac:dyDescent="0.2">
      <c r="E46" s="261"/>
    </row>
    <row r="47" spans="1:7" x14ac:dyDescent="0.2">
      <c r="E47" s="261"/>
    </row>
    <row r="48" spans="1:7" x14ac:dyDescent="0.2">
      <c r="E48" s="261"/>
    </row>
    <row r="49" spans="5:5" x14ac:dyDescent="0.2">
      <c r="E49" s="261"/>
    </row>
    <row r="50" spans="5:5" x14ac:dyDescent="0.2">
      <c r="E50" s="261"/>
    </row>
    <row r="51" spans="5:5" x14ac:dyDescent="0.2">
      <c r="E51" s="261"/>
    </row>
    <row r="52" spans="5:5" x14ac:dyDescent="0.2">
      <c r="E52" s="261"/>
    </row>
    <row r="53" spans="5:5" x14ac:dyDescent="0.2">
      <c r="E53" s="261"/>
    </row>
    <row r="54" spans="5:5" x14ac:dyDescent="0.2">
      <c r="E54" s="261"/>
    </row>
    <row r="55" spans="5:5" x14ac:dyDescent="0.2">
      <c r="E55" s="261"/>
    </row>
    <row r="56" spans="5:5" x14ac:dyDescent="0.2">
      <c r="E56" s="261"/>
    </row>
    <row r="57" spans="5:5" x14ac:dyDescent="0.2">
      <c r="E57" s="261"/>
    </row>
    <row r="58" spans="5:5" x14ac:dyDescent="0.2">
      <c r="E58" s="261"/>
    </row>
    <row r="59" spans="5:5" x14ac:dyDescent="0.2">
      <c r="E59" s="261"/>
    </row>
    <row r="60" spans="5:5" x14ac:dyDescent="0.2">
      <c r="E60" s="261"/>
    </row>
    <row r="61" spans="5:5" x14ac:dyDescent="0.2">
      <c r="E61" s="261"/>
    </row>
    <row r="62" spans="5:5" x14ac:dyDescent="0.2">
      <c r="E62" s="261"/>
    </row>
    <row r="63" spans="5:5" x14ac:dyDescent="0.2">
      <c r="E63" s="261"/>
    </row>
    <row r="64" spans="5:5" x14ac:dyDescent="0.2">
      <c r="E64" s="261"/>
    </row>
    <row r="65" spans="1:7" x14ac:dyDescent="0.2">
      <c r="E65" s="261"/>
    </row>
    <row r="66" spans="1:7" x14ac:dyDescent="0.2">
      <c r="E66" s="261"/>
    </row>
    <row r="67" spans="1:7" x14ac:dyDescent="0.2">
      <c r="E67" s="261"/>
    </row>
    <row r="68" spans="1:7" x14ac:dyDescent="0.2">
      <c r="E68" s="261"/>
    </row>
    <row r="69" spans="1:7" x14ac:dyDescent="0.2">
      <c r="E69" s="261"/>
    </row>
    <row r="70" spans="1:7" x14ac:dyDescent="0.2">
      <c r="A70" s="322"/>
      <c r="B70" s="322"/>
    </row>
    <row r="71" spans="1:7" x14ac:dyDescent="0.2">
      <c r="A71" s="311"/>
      <c r="B71" s="311"/>
      <c r="C71" s="323"/>
      <c r="D71" s="323"/>
      <c r="E71" s="324"/>
      <c r="F71" s="323"/>
      <c r="G71" s="325"/>
    </row>
    <row r="72" spans="1:7" x14ac:dyDescent="0.2">
      <c r="A72" s="326"/>
      <c r="B72" s="326"/>
      <c r="C72" s="311"/>
      <c r="D72" s="311"/>
      <c r="E72" s="327"/>
      <c r="F72" s="311"/>
      <c r="G72" s="311"/>
    </row>
    <row r="73" spans="1:7" x14ac:dyDescent="0.2">
      <c r="A73" s="311"/>
      <c r="B73" s="311"/>
      <c r="C73" s="311"/>
      <c r="D73" s="311"/>
      <c r="E73" s="327"/>
      <c r="F73" s="311"/>
      <c r="G73" s="311"/>
    </row>
    <row r="74" spans="1:7" x14ac:dyDescent="0.2">
      <c r="A74" s="311"/>
      <c r="B74" s="311"/>
      <c r="C74" s="311"/>
      <c r="D74" s="311"/>
      <c r="E74" s="327"/>
      <c r="F74" s="311"/>
      <c r="G74" s="311"/>
    </row>
    <row r="75" spans="1:7" x14ac:dyDescent="0.2">
      <c r="A75" s="311"/>
      <c r="B75" s="311"/>
      <c r="C75" s="311"/>
      <c r="D75" s="311"/>
      <c r="E75" s="327"/>
      <c r="F75" s="311"/>
      <c r="G75" s="311"/>
    </row>
    <row r="76" spans="1:7" x14ac:dyDescent="0.2">
      <c r="A76" s="311"/>
      <c r="B76" s="311"/>
      <c r="C76" s="311"/>
      <c r="D76" s="311"/>
      <c r="E76" s="327"/>
      <c r="F76" s="311"/>
      <c r="G76" s="311"/>
    </row>
    <row r="77" spans="1:7" x14ac:dyDescent="0.2">
      <c r="A77" s="311"/>
      <c r="B77" s="311"/>
      <c r="C77" s="311"/>
      <c r="D77" s="311"/>
      <c r="E77" s="327"/>
      <c r="F77" s="311"/>
      <c r="G77" s="311"/>
    </row>
    <row r="78" spans="1:7" x14ac:dyDescent="0.2">
      <c r="A78" s="311"/>
      <c r="B78" s="311"/>
      <c r="C78" s="311"/>
      <c r="D78" s="311"/>
      <c r="E78" s="327"/>
      <c r="F78" s="311"/>
      <c r="G78" s="311"/>
    </row>
    <row r="79" spans="1:7" x14ac:dyDescent="0.2">
      <c r="A79" s="311"/>
      <c r="B79" s="311"/>
      <c r="C79" s="311"/>
      <c r="D79" s="311"/>
      <c r="E79" s="327"/>
      <c r="F79" s="311"/>
      <c r="G79" s="311"/>
    </row>
    <row r="80" spans="1:7" x14ac:dyDescent="0.2">
      <c r="A80" s="311"/>
      <c r="B80" s="311"/>
      <c r="C80" s="311"/>
      <c r="D80" s="311"/>
      <c r="E80" s="327"/>
      <c r="F80" s="311"/>
      <c r="G80" s="311"/>
    </row>
    <row r="81" spans="1:7" x14ac:dyDescent="0.2">
      <c r="A81" s="311"/>
      <c r="B81" s="311"/>
      <c r="C81" s="311"/>
      <c r="D81" s="311"/>
      <c r="E81" s="327"/>
      <c r="F81" s="311"/>
      <c r="G81" s="311"/>
    </row>
    <row r="82" spans="1:7" x14ac:dyDescent="0.2">
      <c r="A82" s="311"/>
      <c r="B82" s="311"/>
      <c r="C82" s="311"/>
      <c r="D82" s="311"/>
      <c r="E82" s="327"/>
      <c r="F82" s="311"/>
      <c r="G82" s="311"/>
    </row>
    <row r="83" spans="1:7" x14ac:dyDescent="0.2">
      <c r="A83" s="311"/>
      <c r="B83" s="311"/>
      <c r="C83" s="311"/>
      <c r="D83" s="311"/>
      <c r="E83" s="327"/>
      <c r="F83" s="311"/>
      <c r="G83" s="311"/>
    </row>
    <row r="84" spans="1:7" x14ac:dyDescent="0.2">
      <c r="A84" s="311"/>
      <c r="B84" s="311"/>
      <c r="C84" s="311"/>
      <c r="D84" s="311"/>
      <c r="E84" s="327"/>
      <c r="F84" s="311"/>
      <c r="G84" s="311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1"/>
  <sheetViews>
    <sheetView topLeftCell="A10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101" t="s">
        <v>102</v>
      </c>
      <c r="B1" s="102"/>
      <c r="C1" s="102"/>
      <c r="D1" s="102"/>
      <c r="E1" s="102"/>
      <c r="F1" s="102"/>
      <c r="G1" s="102"/>
    </row>
    <row r="2" spans="1:57" ht="12.75" customHeight="1" x14ac:dyDescent="0.2">
      <c r="A2" s="103" t="s">
        <v>32</v>
      </c>
      <c r="B2" s="104"/>
      <c r="C2" s="105" t="s">
        <v>110</v>
      </c>
      <c r="D2" s="105" t="s">
        <v>110</v>
      </c>
      <c r="E2" s="106"/>
      <c r="F2" s="107" t="s">
        <v>33</v>
      </c>
      <c r="G2" s="108"/>
    </row>
    <row r="3" spans="1:57" ht="3" hidden="1" customHeight="1" x14ac:dyDescent="0.2">
      <c r="A3" s="109"/>
      <c r="B3" s="110"/>
      <c r="C3" s="111"/>
      <c r="D3" s="111"/>
      <c r="E3" s="112"/>
      <c r="F3" s="113"/>
      <c r="G3" s="114"/>
    </row>
    <row r="4" spans="1:57" ht="12" customHeight="1" x14ac:dyDescent="0.2">
      <c r="A4" s="115" t="s">
        <v>34</v>
      </c>
      <c r="B4" s="110"/>
      <c r="C4" s="111"/>
      <c r="D4" s="111"/>
      <c r="E4" s="112"/>
      <c r="F4" s="113" t="s">
        <v>35</v>
      </c>
      <c r="G4" s="116"/>
    </row>
    <row r="5" spans="1:57" ht="12.95" customHeight="1" x14ac:dyDescent="0.2">
      <c r="A5" s="117" t="s">
        <v>107</v>
      </c>
      <c r="B5" s="118"/>
      <c r="C5" s="119" t="s">
        <v>108</v>
      </c>
      <c r="D5" s="120"/>
      <c r="E5" s="118"/>
      <c r="F5" s="113" t="s">
        <v>36</v>
      </c>
      <c r="G5" s="114"/>
    </row>
    <row r="6" spans="1:57" ht="12.95" customHeight="1" x14ac:dyDescent="0.2">
      <c r="A6" s="115" t="s">
        <v>37</v>
      </c>
      <c r="B6" s="110"/>
      <c r="C6" s="111"/>
      <c r="D6" s="111"/>
      <c r="E6" s="112"/>
      <c r="F6" s="121" t="s">
        <v>38</v>
      </c>
      <c r="G6" s="122"/>
      <c r="O6" s="123"/>
    </row>
    <row r="7" spans="1:57" ht="12.95" customHeight="1" x14ac:dyDescent="0.2">
      <c r="A7" s="124" t="s">
        <v>104</v>
      </c>
      <c r="B7" s="125"/>
      <c r="C7" s="126" t="s">
        <v>105</v>
      </c>
      <c r="D7" s="127"/>
      <c r="E7" s="127"/>
      <c r="F7" s="128" t="s">
        <v>39</v>
      </c>
      <c r="G7" s="122">
        <f>IF(G6=0,,ROUND((F30+F32)/G6,1))</f>
        <v>0</v>
      </c>
    </row>
    <row r="8" spans="1:57" x14ac:dyDescent="0.2">
      <c r="A8" s="129" t="s">
        <v>40</v>
      </c>
      <c r="B8" s="113"/>
      <c r="C8" s="130" t="s">
        <v>158</v>
      </c>
      <c r="D8" s="130"/>
      <c r="E8" s="131"/>
      <c r="F8" s="132" t="s">
        <v>41</v>
      </c>
      <c r="G8" s="133"/>
      <c r="H8" s="134"/>
      <c r="I8" s="135"/>
    </row>
    <row r="9" spans="1:57" x14ac:dyDescent="0.2">
      <c r="A9" s="129" t="s">
        <v>42</v>
      </c>
      <c r="B9" s="113"/>
      <c r="C9" s="130"/>
      <c r="D9" s="130"/>
      <c r="E9" s="131"/>
      <c r="F9" s="113"/>
      <c r="G9" s="136"/>
      <c r="H9" s="137"/>
    </row>
    <row r="10" spans="1:57" x14ac:dyDescent="0.2">
      <c r="A10" s="129" t="s">
        <v>43</v>
      </c>
      <c r="B10" s="113"/>
      <c r="C10" s="130" t="s">
        <v>157</v>
      </c>
      <c r="D10" s="130"/>
      <c r="E10" s="130"/>
      <c r="F10" s="138"/>
      <c r="G10" s="139"/>
      <c r="H10" s="140"/>
    </row>
    <row r="11" spans="1:57" ht="13.5" customHeight="1" x14ac:dyDescent="0.2">
      <c r="A11" s="129" t="s">
        <v>44</v>
      </c>
      <c r="B11" s="113"/>
      <c r="C11" s="130"/>
      <c r="D11" s="130"/>
      <c r="E11" s="130"/>
      <c r="F11" s="141" t="s">
        <v>45</v>
      </c>
      <c r="G11" s="142"/>
      <c r="H11" s="137"/>
      <c r="BA11" s="143"/>
      <c r="BB11" s="143"/>
      <c r="BC11" s="143"/>
      <c r="BD11" s="143"/>
      <c r="BE11" s="143"/>
    </row>
    <row r="12" spans="1:57" ht="12.75" customHeight="1" x14ac:dyDescent="0.2">
      <c r="A12" s="144" t="s">
        <v>46</v>
      </c>
      <c r="B12" s="110"/>
      <c r="C12" s="145"/>
      <c r="D12" s="145"/>
      <c r="E12" s="145"/>
      <c r="F12" s="146" t="s">
        <v>47</v>
      </c>
      <c r="G12" s="147"/>
      <c r="H12" s="137"/>
    </row>
    <row r="13" spans="1:57" ht="28.5" customHeight="1" thickBot="1" x14ac:dyDescent="0.25">
      <c r="A13" s="148" t="s">
        <v>48</v>
      </c>
      <c r="B13" s="149"/>
      <c r="C13" s="149"/>
      <c r="D13" s="149"/>
      <c r="E13" s="150"/>
      <c r="F13" s="150"/>
      <c r="G13" s="151"/>
      <c r="H13" s="137"/>
    </row>
    <row r="14" spans="1:57" ht="17.25" customHeight="1" thickBot="1" x14ac:dyDescent="0.25">
      <c r="A14" s="152" t="s">
        <v>49</v>
      </c>
      <c r="B14" s="153"/>
      <c r="C14" s="154"/>
      <c r="D14" s="155" t="s">
        <v>50</v>
      </c>
      <c r="E14" s="156"/>
      <c r="F14" s="156"/>
      <c r="G14" s="154"/>
    </row>
    <row r="15" spans="1:57" ht="15.95" customHeight="1" x14ac:dyDescent="0.2">
      <c r="A15" s="157"/>
      <c r="B15" s="158" t="s">
        <v>51</v>
      </c>
      <c r="C15" s="159">
        <f>'0001  Rek'!E8</f>
        <v>0</v>
      </c>
      <c r="D15" s="160" t="str">
        <f>'0001  Rek'!A13</f>
        <v>Ztížené výrobní podmínky</v>
      </c>
      <c r="E15" s="161"/>
      <c r="F15" s="162"/>
      <c r="G15" s="159">
        <f>'0001  Rek'!I13</f>
        <v>0</v>
      </c>
    </row>
    <row r="16" spans="1:57" ht="15.95" customHeight="1" x14ac:dyDescent="0.2">
      <c r="A16" s="157" t="s">
        <v>52</v>
      </c>
      <c r="B16" s="158" t="s">
        <v>53</v>
      </c>
      <c r="C16" s="159">
        <f>'0001  Rek'!F8</f>
        <v>0</v>
      </c>
      <c r="D16" s="109" t="str">
        <f>'0001  Rek'!A14</f>
        <v>Oborová přirážka</v>
      </c>
      <c r="E16" s="163"/>
      <c r="F16" s="164"/>
      <c r="G16" s="159">
        <f>'0001  Rek'!I14</f>
        <v>0</v>
      </c>
    </row>
    <row r="17" spans="1:7" ht="15.95" customHeight="1" x14ac:dyDescent="0.2">
      <c r="A17" s="157" t="s">
        <v>54</v>
      </c>
      <c r="B17" s="158" t="s">
        <v>55</v>
      </c>
      <c r="C17" s="159">
        <f>'0001  Rek'!H8</f>
        <v>0</v>
      </c>
      <c r="D17" s="109" t="str">
        <f>'0001  Rek'!A15</f>
        <v>Přesun stavebních kapacit</v>
      </c>
      <c r="E17" s="163"/>
      <c r="F17" s="164"/>
      <c r="G17" s="159">
        <f>'0001  Rek'!I15</f>
        <v>0</v>
      </c>
    </row>
    <row r="18" spans="1:7" ht="15.95" customHeight="1" x14ac:dyDescent="0.2">
      <c r="A18" s="165" t="s">
        <v>56</v>
      </c>
      <c r="B18" s="166" t="s">
        <v>57</v>
      </c>
      <c r="C18" s="159">
        <f>'0001  Rek'!G8</f>
        <v>0</v>
      </c>
      <c r="D18" s="109" t="str">
        <f>'0001  Rek'!A16</f>
        <v>Mimostaveništní doprava</v>
      </c>
      <c r="E18" s="163"/>
      <c r="F18" s="164"/>
      <c r="G18" s="159">
        <f>'0001  Rek'!I16</f>
        <v>0</v>
      </c>
    </row>
    <row r="19" spans="1:7" ht="15.95" customHeight="1" x14ac:dyDescent="0.2">
      <c r="A19" s="167" t="s">
        <v>58</v>
      </c>
      <c r="B19" s="158"/>
      <c r="C19" s="159">
        <f>SUM(C15:C18)</f>
        <v>0</v>
      </c>
      <c r="D19" s="109" t="str">
        <f>'0001  Rek'!A17</f>
        <v>Zařízení staveniště</v>
      </c>
      <c r="E19" s="163"/>
      <c r="F19" s="164"/>
      <c r="G19" s="159">
        <f>'0001  Rek'!I17</f>
        <v>0</v>
      </c>
    </row>
    <row r="20" spans="1:7" ht="15.95" customHeight="1" x14ac:dyDescent="0.2">
      <c r="A20" s="167"/>
      <c r="B20" s="158"/>
      <c r="C20" s="159"/>
      <c r="D20" s="109" t="str">
        <f>'0001  Rek'!A18</f>
        <v>Provoz investora</v>
      </c>
      <c r="E20" s="163"/>
      <c r="F20" s="164"/>
      <c r="G20" s="159">
        <f>'0001  Rek'!I18</f>
        <v>0</v>
      </c>
    </row>
    <row r="21" spans="1:7" ht="15.95" customHeight="1" x14ac:dyDescent="0.2">
      <c r="A21" s="167" t="s">
        <v>29</v>
      </c>
      <c r="B21" s="158"/>
      <c r="C21" s="159">
        <f>'0001  Rek'!I8</f>
        <v>0</v>
      </c>
      <c r="D21" s="109" t="str">
        <f>'0001  Rek'!A19</f>
        <v>Kompletační činnost (IČD)</v>
      </c>
      <c r="E21" s="163"/>
      <c r="F21" s="164"/>
      <c r="G21" s="159">
        <f>'0001  Rek'!I19</f>
        <v>0</v>
      </c>
    </row>
    <row r="22" spans="1:7" ht="15.95" customHeight="1" x14ac:dyDescent="0.2">
      <c r="A22" s="168" t="s">
        <v>59</v>
      </c>
      <c r="B22" s="137"/>
      <c r="C22" s="159">
        <f>C19+C21</f>
        <v>0</v>
      </c>
      <c r="D22" s="109" t="s">
        <v>60</v>
      </c>
      <c r="E22" s="163"/>
      <c r="F22" s="164"/>
      <c r="G22" s="159">
        <f>G23-SUM(G15:G21)</f>
        <v>0</v>
      </c>
    </row>
    <row r="23" spans="1:7" ht="15.95" customHeight="1" thickBot="1" x14ac:dyDescent="0.25">
      <c r="A23" s="169" t="s">
        <v>61</v>
      </c>
      <c r="B23" s="170"/>
      <c r="C23" s="171">
        <f>C22+G23</f>
        <v>0</v>
      </c>
      <c r="D23" s="172" t="s">
        <v>62</v>
      </c>
      <c r="E23" s="173"/>
      <c r="F23" s="174"/>
      <c r="G23" s="159">
        <f>'0001  Rek'!H21</f>
        <v>0</v>
      </c>
    </row>
    <row r="24" spans="1:7" x14ac:dyDescent="0.2">
      <c r="A24" s="175" t="s">
        <v>63</v>
      </c>
      <c r="B24" s="176"/>
      <c r="C24" s="177"/>
      <c r="D24" s="176" t="s">
        <v>64</v>
      </c>
      <c r="E24" s="176"/>
      <c r="F24" s="178" t="s">
        <v>65</v>
      </c>
      <c r="G24" s="179"/>
    </row>
    <row r="25" spans="1:7" x14ac:dyDescent="0.2">
      <c r="A25" s="168" t="s">
        <v>66</v>
      </c>
      <c r="B25" s="137"/>
      <c r="C25" s="180"/>
      <c r="D25" s="137" t="s">
        <v>66</v>
      </c>
      <c r="F25" s="181" t="s">
        <v>66</v>
      </c>
      <c r="G25" s="182"/>
    </row>
    <row r="26" spans="1:7" ht="37.5" customHeight="1" x14ac:dyDescent="0.2">
      <c r="A26" s="168" t="s">
        <v>67</v>
      </c>
      <c r="B26" s="183"/>
      <c r="C26" s="180"/>
      <c r="D26" s="137" t="s">
        <v>67</v>
      </c>
      <c r="F26" s="181" t="s">
        <v>67</v>
      </c>
      <c r="G26" s="182"/>
    </row>
    <row r="27" spans="1:7" x14ac:dyDescent="0.2">
      <c r="A27" s="168"/>
      <c r="B27" s="184"/>
      <c r="C27" s="180"/>
      <c r="D27" s="137"/>
      <c r="F27" s="181"/>
      <c r="G27" s="182"/>
    </row>
    <row r="28" spans="1:7" x14ac:dyDescent="0.2">
      <c r="A28" s="168" t="s">
        <v>68</v>
      </c>
      <c r="B28" s="137"/>
      <c r="C28" s="180"/>
      <c r="D28" s="181" t="s">
        <v>69</v>
      </c>
      <c r="E28" s="180"/>
      <c r="F28" s="185" t="s">
        <v>69</v>
      </c>
      <c r="G28" s="182"/>
    </row>
    <row r="29" spans="1:7" ht="69" customHeight="1" x14ac:dyDescent="0.2">
      <c r="A29" s="168"/>
      <c r="B29" s="137"/>
      <c r="C29" s="186"/>
      <c r="D29" s="187"/>
      <c r="E29" s="186"/>
      <c r="F29" s="137"/>
      <c r="G29" s="182"/>
    </row>
    <row r="30" spans="1:7" x14ac:dyDescent="0.2">
      <c r="A30" s="188" t="s">
        <v>11</v>
      </c>
      <c r="B30" s="189"/>
      <c r="C30" s="190">
        <v>21</v>
      </c>
      <c r="D30" s="189" t="s">
        <v>70</v>
      </c>
      <c r="E30" s="191"/>
      <c r="F30" s="192">
        <f>C23-F32</f>
        <v>0</v>
      </c>
      <c r="G30" s="193"/>
    </row>
    <row r="31" spans="1:7" x14ac:dyDescent="0.2">
      <c r="A31" s="188" t="s">
        <v>71</v>
      </c>
      <c r="B31" s="189"/>
      <c r="C31" s="190">
        <f>C30</f>
        <v>21</v>
      </c>
      <c r="D31" s="189" t="s">
        <v>72</v>
      </c>
      <c r="E31" s="191"/>
      <c r="F31" s="192">
        <f>ROUND(PRODUCT(F30,C31/100),0)</f>
        <v>0</v>
      </c>
      <c r="G31" s="193"/>
    </row>
    <row r="32" spans="1:7" x14ac:dyDescent="0.2">
      <c r="A32" s="188" t="s">
        <v>11</v>
      </c>
      <c r="B32" s="189"/>
      <c r="C32" s="190">
        <v>0</v>
      </c>
      <c r="D32" s="189" t="s">
        <v>72</v>
      </c>
      <c r="E32" s="191"/>
      <c r="F32" s="192">
        <v>0</v>
      </c>
      <c r="G32" s="193"/>
    </row>
    <row r="33" spans="1:8" x14ac:dyDescent="0.2">
      <c r="A33" s="188" t="s">
        <v>71</v>
      </c>
      <c r="B33" s="194"/>
      <c r="C33" s="195">
        <f>C32</f>
        <v>0</v>
      </c>
      <c r="D33" s="189" t="s">
        <v>72</v>
      </c>
      <c r="E33" s="164"/>
      <c r="F33" s="192">
        <f>ROUND(PRODUCT(F32,C33/100),0)</f>
        <v>0</v>
      </c>
      <c r="G33" s="193"/>
    </row>
    <row r="34" spans="1:8" s="201" customFormat="1" ht="19.5" customHeight="1" thickBot="1" x14ac:dyDescent="0.3">
      <c r="A34" s="196" t="s">
        <v>73</v>
      </c>
      <c r="B34" s="197"/>
      <c r="C34" s="197"/>
      <c r="D34" s="197"/>
      <c r="E34" s="198"/>
      <c r="F34" s="199">
        <f>ROUND(SUM(F30:F33),0)</f>
        <v>0</v>
      </c>
      <c r="G34" s="200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202"/>
      <c r="C37" s="202"/>
      <c r="D37" s="202"/>
      <c r="E37" s="202"/>
      <c r="F37" s="202"/>
      <c r="G37" s="202"/>
      <c r="H37" s="1" t="s">
        <v>1</v>
      </c>
    </row>
    <row r="38" spans="1:8" ht="12.75" customHeight="1" x14ac:dyDescent="0.2">
      <c r="A38" s="203"/>
      <c r="B38" s="202"/>
      <c r="C38" s="202"/>
      <c r="D38" s="202"/>
      <c r="E38" s="202"/>
      <c r="F38" s="202"/>
      <c r="G38" s="202"/>
      <c r="H38" s="1" t="s">
        <v>1</v>
      </c>
    </row>
    <row r="39" spans="1:8" x14ac:dyDescent="0.2">
      <c r="A39" s="203"/>
      <c r="B39" s="202"/>
      <c r="C39" s="202"/>
      <c r="D39" s="202"/>
      <c r="E39" s="202"/>
      <c r="F39" s="202"/>
      <c r="G39" s="202"/>
      <c r="H39" s="1" t="s">
        <v>1</v>
      </c>
    </row>
    <row r="40" spans="1:8" x14ac:dyDescent="0.2">
      <c r="A40" s="203"/>
      <c r="B40" s="202"/>
      <c r="C40" s="202"/>
      <c r="D40" s="202"/>
      <c r="E40" s="202"/>
      <c r="F40" s="202"/>
      <c r="G40" s="202"/>
      <c r="H40" s="1" t="s">
        <v>1</v>
      </c>
    </row>
    <row r="41" spans="1:8" x14ac:dyDescent="0.2">
      <c r="A41" s="203"/>
      <c r="B41" s="202"/>
      <c r="C41" s="202"/>
      <c r="D41" s="202"/>
      <c r="E41" s="202"/>
      <c r="F41" s="202"/>
      <c r="G41" s="202"/>
      <c r="H41" s="1" t="s">
        <v>1</v>
      </c>
    </row>
    <row r="42" spans="1:8" x14ac:dyDescent="0.2">
      <c r="A42" s="203"/>
      <c r="B42" s="202"/>
      <c r="C42" s="202"/>
      <c r="D42" s="202"/>
      <c r="E42" s="202"/>
      <c r="F42" s="202"/>
      <c r="G42" s="202"/>
      <c r="H42" s="1" t="s">
        <v>1</v>
      </c>
    </row>
    <row r="43" spans="1:8" x14ac:dyDescent="0.2">
      <c r="A43" s="203"/>
      <c r="B43" s="202"/>
      <c r="C43" s="202"/>
      <c r="D43" s="202"/>
      <c r="E43" s="202"/>
      <c r="F43" s="202"/>
      <c r="G43" s="202"/>
      <c r="H43" s="1" t="s">
        <v>1</v>
      </c>
    </row>
    <row r="44" spans="1:8" ht="12.75" customHeight="1" x14ac:dyDescent="0.2">
      <c r="A44" s="203"/>
      <c r="B44" s="202"/>
      <c r="C44" s="202"/>
      <c r="D44" s="202"/>
      <c r="E44" s="202"/>
      <c r="F44" s="202"/>
      <c r="G44" s="202"/>
      <c r="H44" s="1" t="s">
        <v>1</v>
      </c>
    </row>
    <row r="45" spans="1:8" ht="12.75" customHeight="1" x14ac:dyDescent="0.2">
      <c r="A45" s="203"/>
      <c r="B45" s="202"/>
      <c r="C45" s="202"/>
      <c r="D45" s="202"/>
      <c r="E45" s="202"/>
      <c r="F45" s="202"/>
      <c r="G45" s="202"/>
      <c r="H45" s="1" t="s">
        <v>1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</sheetData>
  <mergeCells count="18"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2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5" t="s">
        <v>2</v>
      </c>
      <c r="B1" s="206"/>
      <c r="C1" s="207" t="s">
        <v>106</v>
      </c>
      <c r="D1" s="208"/>
      <c r="E1" s="209"/>
      <c r="F1" s="208"/>
      <c r="G1" s="210" t="s">
        <v>75</v>
      </c>
      <c r="H1" s="211" t="s">
        <v>110</v>
      </c>
      <c r="I1" s="212"/>
    </row>
    <row r="2" spans="1:57" ht="13.5" thickBot="1" x14ac:dyDescent="0.25">
      <c r="A2" s="213" t="s">
        <v>76</v>
      </c>
      <c r="B2" s="214"/>
      <c r="C2" s="215" t="s">
        <v>109</v>
      </c>
      <c r="D2" s="216"/>
      <c r="E2" s="217"/>
      <c r="F2" s="216"/>
      <c r="G2" s="218"/>
      <c r="H2" s="219"/>
      <c r="I2" s="220"/>
    </row>
    <row r="3" spans="1:57" ht="13.5" thickTop="1" x14ac:dyDescent="0.2">
      <c r="F3" s="137"/>
    </row>
    <row r="4" spans="1:57" ht="19.5" customHeight="1" x14ac:dyDescent="0.25">
      <c r="A4" s="221" t="s">
        <v>77</v>
      </c>
      <c r="B4" s="222"/>
      <c r="C4" s="222"/>
      <c r="D4" s="222"/>
      <c r="E4" s="223"/>
      <c r="F4" s="222"/>
      <c r="G4" s="222"/>
      <c r="H4" s="222"/>
      <c r="I4" s="222"/>
    </row>
    <row r="5" spans="1:57" ht="13.5" thickBot="1" x14ac:dyDescent="0.25"/>
    <row r="6" spans="1:57" s="137" customFormat="1" ht="13.5" thickBot="1" x14ac:dyDescent="0.25">
      <c r="A6" s="224"/>
      <c r="B6" s="225" t="s">
        <v>78</v>
      </c>
      <c r="C6" s="225"/>
      <c r="D6" s="226"/>
      <c r="E6" s="227" t="s">
        <v>25</v>
      </c>
      <c r="F6" s="228" t="s">
        <v>26</v>
      </c>
      <c r="G6" s="228" t="s">
        <v>27</v>
      </c>
      <c r="H6" s="228" t="s">
        <v>28</v>
      </c>
      <c r="I6" s="229" t="s">
        <v>29</v>
      </c>
    </row>
    <row r="7" spans="1:57" s="137" customFormat="1" ht="13.5" thickBot="1" x14ac:dyDescent="0.25">
      <c r="A7" s="328" t="str">
        <f>'0001  Pol'!B7</f>
        <v>1</v>
      </c>
      <c r="B7" s="70" t="str">
        <f>'0001  Pol'!C7</f>
        <v>Zemní práce</v>
      </c>
      <c r="D7" s="230"/>
      <c r="E7" s="329">
        <f>'0001  Pol'!BA24</f>
        <v>0</v>
      </c>
      <c r="F7" s="330">
        <f>'0001  Pol'!BB24</f>
        <v>0</v>
      </c>
      <c r="G7" s="330">
        <f>'0001  Pol'!BC24</f>
        <v>0</v>
      </c>
      <c r="H7" s="330">
        <f>'0001  Pol'!BD24</f>
        <v>0</v>
      </c>
      <c r="I7" s="331">
        <f>'0001  Pol'!BE24</f>
        <v>0</v>
      </c>
    </row>
    <row r="8" spans="1:57" s="14" customFormat="1" ht="13.5" thickBot="1" x14ac:dyDescent="0.25">
      <c r="A8" s="231"/>
      <c r="B8" s="232" t="s">
        <v>79</v>
      </c>
      <c r="C8" s="232"/>
      <c r="D8" s="233"/>
      <c r="E8" s="234">
        <f>SUM(E7:E7)</f>
        <v>0</v>
      </c>
      <c r="F8" s="235">
        <f>SUM(F7:F7)</f>
        <v>0</v>
      </c>
      <c r="G8" s="235">
        <f>SUM(G7:G7)</f>
        <v>0</v>
      </c>
      <c r="H8" s="235">
        <f>SUM(H7:H7)</f>
        <v>0</v>
      </c>
      <c r="I8" s="236">
        <f>SUM(I7:I7)</f>
        <v>0</v>
      </c>
    </row>
    <row r="9" spans="1:57" x14ac:dyDescent="0.2">
      <c r="A9" s="137"/>
      <c r="B9" s="137"/>
      <c r="C9" s="137"/>
      <c r="D9" s="137"/>
      <c r="E9" s="137"/>
      <c r="F9" s="137"/>
      <c r="G9" s="137"/>
      <c r="H9" s="137"/>
      <c r="I9" s="137"/>
    </row>
    <row r="10" spans="1:57" ht="19.5" customHeight="1" x14ac:dyDescent="0.25">
      <c r="A10" s="222" t="s">
        <v>80</v>
      </c>
      <c r="B10" s="222"/>
      <c r="C10" s="222"/>
      <c r="D10" s="222"/>
      <c r="E10" s="222"/>
      <c r="F10" s="222"/>
      <c r="G10" s="237"/>
      <c r="H10" s="222"/>
      <c r="I10" s="222"/>
      <c r="BA10" s="143"/>
      <c r="BB10" s="143"/>
      <c r="BC10" s="143"/>
      <c r="BD10" s="143"/>
      <c r="BE10" s="143"/>
    </row>
    <row r="11" spans="1:57" ht="13.5" thickBot="1" x14ac:dyDescent="0.25"/>
    <row r="12" spans="1:57" x14ac:dyDescent="0.2">
      <c r="A12" s="175" t="s">
        <v>81</v>
      </c>
      <c r="B12" s="176"/>
      <c r="C12" s="176"/>
      <c r="D12" s="238"/>
      <c r="E12" s="239" t="s">
        <v>82</v>
      </c>
      <c r="F12" s="240" t="s">
        <v>12</v>
      </c>
      <c r="G12" s="241" t="s">
        <v>83</v>
      </c>
      <c r="H12" s="242"/>
      <c r="I12" s="243" t="s">
        <v>82</v>
      </c>
    </row>
    <row r="13" spans="1:57" x14ac:dyDescent="0.2">
      <c r="A13" s="167" t="s">
        <v>149</v>
      </c>
      <c r="B13" s="158"/>
      <c r="C13" s="158"/>
      <c r="D13" s="244"/>
      <c r="E13" s="245"/>
      <c r="F13" s="246"/>
      <c r="G13" s="247">
        <v>0</v>
      </c>
      <c r="H13" s="248"/>
      <c r="I13" s="249">
        <f>E13+F13*G13/100</f>
        <v>0</v>
      </c>
      <c r="BA13" s="1">
        <v>0</v>
      </c>
    </row>
    <row r="14" spans="1:57" x14ac:dyDescent="0.2">
      <c r="A14" s="167" t="s">
        <v>150</v>
      </c>
      <c r="B14" s="158"/>
      <c r="C14" s="158"/>
      <c r="D14" s="244"/>
      <c r="E14" s="245"/>
      <c r="F14" s="246"/>
      <c r="G14" s="247">
        <v>0</v>
      </c>
      <c r="H14" s="248"/>
      <c r="I14" s="249">
        <f>E14+F14*G14/100</f>
        <v>0</v>
      </c>
      <c r="BA14" s="1">
        <v>0</v>
      </c>
    </row>
    <row r="15" spans="1:57" x14ac:dyDescent="0.2">
      <c r="A15" s="167" t="s">
        <v>151</v>
      </c>
      <c r="B15" s="158"/>
      <c r="C15" s="158"/>
      <c r="D15" s="244"/>
      <c r="E15" s="245"/>
      <c r="F15" s="246"/>
      <c r="G15" s="247">
        <v>0</v>
      </c>
      <c r="H15" s="248"/>
      <c r="I15" s="249">
        <f>E15+F15*G15/100</f>
        <v>0</v>
      </c>
      <c r="BA15" s="1">
        <v>0</v>
      </c>
    </row>
    <row r="16" spans="1:57" x14ac:dyDescent="0.2">
      <c r="A16" s="167" t="s">
        <v>152</v>
      </c>
      <c r="B16" s="158"/>
      <c r="C16" s="158"/>
      <c r="D16" s="244"/>
      <c r="E16" s="245"/>
      <c r="F16" s="246"/>
      <c r="G16" s="247">
        <v>0</v>
      </c>
      <c r="H16" s="248"/>
      <c r="I16" s="249">
        <f>E16+F16*G16/100</f>
        <v>0</v>
      </c>
      <c r="BA16" s="1">
        <v>0</v>
      </c>
    </row>
    <row r="17" spans="1:53" x14ac:dyDescent="0.2">
      <c r="A17" s="167" t="s">
        <v>153</v>
      </c>
      <c r="B17" s="158"/>
      <c r="C17" s="158"/>
      <c r="D17" s="244"/>
      <c r="E17" s="245"/>
      <c r="F17" s="246"/>
      <c r="G17" s="247">
        <v>0</v>
      </c>
      <c r="H17" s="248"/>
      <c r="I17" s="249">
        <f>E17+F17*G17/100</f>
        <v>0</v>
      </c>
      <c r="BA17" s="1">
        <v>1</v>
      </c>
    </row>
    <row r="18" spans="1:53" x14ac:dyDescent="0.2">
      <c r="A18" s="167" t="s">
        <v>154</v>
      </c>
      <c r="B18" s="158"/>
      <c r="C18" s="158"/>
      <c r="D18" s="244"/>
      <c r="E18" s="245"/>
      <c r="F18" s="246"/>
      <c r="G18" s="247">
        <v>0</v>
      </c>
      <c r="H18" s="248"/>
      <c r="I18" s="249">
        <f>E18+F18*G18/100</f>
        <v>0</v>
      </c>
      <c r="BA18" s="1">
        <v>1</v>
      </c>
    </row>
    <row r="19" spans="1:53" x14ac:dyDescent="0.2">
      <c r="A19" s="167" t="s">
        <v>155</v>
      </c>
      <c r="B19" s="158"/>
      <c r="C19" s="158"/>
      <c r="D19" s="244"/>
      <c r="E19" s="245"/>
      <c r="F19" s="246"/>
      <c r="G19" s="247">
        <v>0</v>
      </c>
      <c r="H19" s="248"/>
      <c r="I19" s="249">
        <f>E19+F19*G19/100</f>
        <v>0</v>
      </c>
      <c r="BA19" s="1">
        <v>2</v>
      </c>
    </row>
    <row r="20" spans="1:53" x14ac:dyDescent="0.2">
      <c r="A20" s="167" t="s">
        <v>156</v>
      </c>
      <c r="B20" s="158"/>
      <c r="C20" s="158"/>
      <c r="D20" s="244"/>
      <c r="E20" s="245"/>
      <c r="F20" s="246"/>
      <c r="G20" s="247">
        <v>0</v>
      </c>
      <c r="H20" s="248"/>
      <c r="I20" s="249">
        <f>E20+F20*G20/100</f>
        <v>0</v>
      </c>
      <c r="BA20" s="1">
        <v>2</v>
      </c>
    </row>
    <row r="21" spans="1:53" ht="13.5" thickBot="1" x14ac:dyDescent="0.25">
      <c r="A21" s="250"/>
      <c r="B21" s="251" t="s">
        <v>84</v>
      </c>
      <c r="C21" s="252"/>
      <c r="D21" s="253"/>
      <c r="E21" s="254"/>
      <c r="F21" s="255"/>
      <c r="G21" s="255"/>
      <c r="H21" s="256">
        <f>SUM(I13:I20)</f>
        <v>0</v>
      </c>
      <c r="I21" s="257"/>
    </row>
    <row r="23" spans="1:53" x14ac:dyDescent="0.2">
      <c r="B23" s="14"/>
      <c r="F23" s="258"/>
      <c r="G23" s="259"/>
      <c r="H23" s="259"/>
      <c r="I23" s="54"/>
    </row>
    <row r="24" spans="1:53" x14ac:dyDescent="0.2">
      <c r="F24" s="258"/>
      <c r="G24" s="259"/>
      <c r="H24" s="259"/>
      <c r="I24" s="54"/>
    </row>
    <row r="25" spans="1:53" x14ac:dyDescent="0.2">
      <c r="F25" s="258"/>
      <c r="G25" s="259"/>
      <c r="H25" s="259"/>
      <c r="I25" s="54"/>
    </row>
    <row r="26" spans="1:53" x14ac:dyDescent="0.2">
      <c r="F26" s="258"/>
      <c r="G26" s="259"/>
      <c r="H26" s="259"/>
      <c r="I26" s="54"/>
    </row>
    <row r="27" spans="1:53" x14ac:dyDescent="0.2">
      <c r="F27" s="258"/>
      <c r="G27" s="259"/>
      <c r="H27" s="259"/>
      <c r="I27" s="54"/>
    </row>
    <row r="28" spans="1:53" x14ac:dyDescent="0.2">
      <c r="F28" s="258"/>
      <c r="G28" s="259"/>
      <c r="H28" s="259"/>
      <c r="I28" s="54"/>
    </row>
    <row r="29" spans="1:53" x14ac:dyDescent="0.2">
      <c r="F29" s="258"/>
      <c r="G29" s="259"/>
      <c r="H29" s="259"/>
      <c r="I29" s="54"/>
    </row>
    <row r="30" spans="1:53" x14ac:dyDescent="0.2">
      <c r="F30" s="258"/>
      <c r="G30" s="259"/>
      <c r="H30" s="259"/>
      <c r="I30" s="54"/>
    </row>
    <row r="31" spans="1:53" x14ac:dyDescent="0.2">
      <c r="F31" s="258"/>
      <c r="G31" s="259"/>
      <c r="H31" s="259"/>
      <c r="I31" s="54"/>
    </row>
    <row r="32" spans="1:53" x14ac:dyDescent="0.2">
      <c r="F32" s="258"/>
      <c r="G32" s="259"/>
      <c r="H32" s="259"/>
      <c r="I32" s="54"/>
    </row>
    <row r="33" spans="6:9" x14ac:dyDescent="0.2">
      <c r="F33" s="258"/>
      <c r="G33" s="259"/>
      <c r="H33" s="259"/>
      <c r="I33" s="54"/>
    </row>
    <row r="34" spans="6:9" x14ac:dyDescent="0.2">
      <c r="F34" s="258"/>
      <c r="G34" s="259"/>
      <c r="H34" s="259"/>
      <c r="I34" s="54"/>
    </row>
    <row r="35" spans="6:9" x14ac:dyDescent="0.2">
      <c r="F35" s="258"/>
      <c r="G35" s="259"/>
      <c r="H35" s="259"/>
      <c r="I35" s="54"/>
    </row>
    <row r="36" spans="6:9" x14ac:dyDescent="0.2">
      <c r="F36" s="258"/>
      <c r="G36" s="259"/>
      <c r="H36" s="259"/>
      <c r="I36" s="54"/>
    </row>
    <row r="37" spans="6:9" x14ac:dyDescent="0.2">
      <c r="F37" s="258"/>
      <c r="G37" s="259"/>
      <c r="H37" s="259"/>
      <c r="I37" s="54"/>
    </row>
    <row r="38" spans="6:9" x14ac:dyDescent="0.2">
      <c r="F38" s="258"/>
      <c r="G38" s="259"/>
      <c r="H38" s="259"/>
      <c r="I38" s="54"/>
    </row>
    <row r="39" spans="6:9" x14ac:dyDescent="0.2">
      <c r="F39" s="258"/>
      <c r="G39" s="259"/>
      <c r="H39" s="259"/>
      <c r="I39" s="54"/>
    </row>
    <row r="40" spans="6:9" x14ac:dyDescent="0.2">
      <c r="F40" s="258"/>
      <c r="G40" s="259"/>
      <c r="H40" s="259"/>
      <c r="I40" s="54"/>
    </row>
    <row r="41" spans="6:9" x14ac:dyDescent="0.2">
      <c r="F41" s="258"/>
      <c r="G41" s="259"/>
      <c r="H41" s="259"/>
      <c r="I41" s="54"/>
    </row>
    <row r="42" spans="6:9" x14ac:dyDescent="0.2">
      <c r="F42" s="258"/>
      <c r="G42" s="259"/>
      <c r="H42" s="259"/>
      <c r="I42" s="54"/>
    </row>
    <row r="43" spans="6:9" x14ac:dyDescent="0.2">
      <c r="F43" s="258"/>
      <c r="G43" s="259"/>
      <c r="H43" s="259"/>
      <c r="I43" s="54"/>
    </row>
    <row r="44" spans="6:9" x14ac:dyDescent="0.2">
      <c r="F44" s="258"/>
      <c r="G44" s="259"/>
      <c r="H44" s="259"/>
      <c r="I44" s="54"/>
    </row>
    <row r="45" spans="6:9" x14ac:dyDescent="0.2">
      <c r="F45" s="258"/>
      <c r="G45" s="259"/>
      <c r="H45" s="259"/>
      <c r="I45" s="54"/>
    </row>
    <row r="46" spans="6:9" x14ac:dyDescent="0.2">
      <c r="F46" s="258"/>
      <c r="G46" s="259"/>
      <c r="H46" s="259"/>
      <c r="I46" s="54"/>
    </row>
    <row r="47" spans="6:9" x14ac:dyDescent="0.2">
      <c r="F47" s="258"/>
      <c r="G47" s="259"/>
      <c r="H47" s="259"/>
      <c r="I47" s="54"/>
    </row>
    <row r="48" spans="6:9" x14ac:dyDescent="0.2">
      <c r="F48" s="258"/>
      <c r="G48" s="259"/>
      <c r="H48" s="259"/>
      <c r="I48" s="54"/>
    </row>
    <row r="49" spans="6:9" x14ac:dyDescent="0.2">
      <c r="F49" s="258"/>
      <c r="G49" s="259"/>
      <c r="H49" s="259"/>
      <c r="I49" s="54"/>
    </row>
    <row r="50" spans="6:9" x14ac:dyDescent="0.2">
      <c r="F50" s="258"/>
      <c r="G50" s="259"/>
      <c r="H50" s="259"/>
      <c r="I50" s="54"/>
    </row>
    <row r="51" spans="6:9" x14ac:dyDescent="0.2">
      <c r="F51" s="258"/>
      <c r="G51" s="259"/>
      <c r="H51" s="259"/>
      <c r="I51" s="54"/>
    </row>
    <row r="52" spans="6:9" x14ac:dyDescent="0.2">
      <c r="F52" s="258"/>
      <c r="G52" s="259"/>
      <c r="H52" s="259"/>
      <c r="I52" s="54"/>
    </row>
    <row r="53" spans="6:9" x14ac:dyDescent="0.2">
      <c r="F53" s="258"/>
      <c r="G53" s="259"/>
      <c r="H53" s="259"/>
      <c r="I53" s="54"/>
    </row>
    <row r="54" spans="6:9" x14ac:dyDescent="0.2">
      <c r="F54" s="258"/>
      <c r="G54" s="259"/>
      <c r="H54" s="259"/>
      <c r="I54" s="54"/>
    </row>
    <row r="55" spans="6:9" x14ac:dyDescent="0.2">
      <c r="F55" s="258"/>
      <c r="G55" s="259"/>
      <c r="H55" s="259"/>
      <c r="I55" s="54"/>
    </row>
    <row r="56" spans="6:9" x14ac:dyDescent="0.2">
      <c r="F56" s="258"/>
      <c r="G56" s="259"/>
      <c r="H56" s="259"/>
      <c r="I56" s="54"/>
    </row>
    <row r="57" spans="6:9" x14ac:dyDescent="0.2">
      <c r="F57" s="258"/>
      <c r="G57" s="259"/>
      <c r="H57" s="259"/>
      <c r="I57" s="54"/>
    </row>
    <row r="58" spans="6:9" x14ac:dyDescent="0.2">
      <c r="F58" s="258"/>
      <c r="G58" s="259"/>
      <c r="H58" s="259"/>
      <c r="I58" s="54"/>
    </row>
    <row r="59" spans="6:9" x14ac:dyDescent="0.2">
      <c r="F59" s="258"/>
      <c r="G59" s="259"/>
      <c r="H59" s="259"/>
      <c r="I59" s="54"/>
    </row>
    <row r="60" spans="6:9" x14ac:dyDescent="0.2">
      <c r="F60" s="258"/>
      <c r="G60" s="259"/>
      <c r="H60" s="259"/>
      <c r="I60" s="54"/>
    </row>
    <row r="61" spans="6:9" x14ac:dyDescent="0.2">
      <c r="F61" s="258"/>
      <c r="G61" s="259"/>
      <c r="H61" s="259"/>
      <c r="I61" s="54"/>
    </row>
    <row r="62" spans="6:9" x14ac:dyDescent="0.2">
      <c r="F62" s="258"/>
      <c r="G62" s="259"/>
      <c r="H62" s="259"/>
      <c r="I62" s="54"/>
    </row>
    <row r="63" spans="6:9" x14ac:dyDescent="0.2">
      <c r="F63" s="258"/>
      <c r="G63" s="259"/>
      <c r="H63" s="259"/>
      <c r="I63" s="54"/>
    </row>
    <row r="64" spans="6:9" x14ac:dyDescent="0.2">
      <c r="F64" s="258"/>
      <c r="G64" s="259"/>
      <c r="H64" s="259"/>
      <c r="I64" s="54"/>
    </row>
    <row r="65" spans="6:9" x14ac:dyDescent="0.2">
      <c r="F65" s="258"/>
      <c r="G65" s="259"/>
      <c r="H65" s="259"/>
      <c r="I65" s="54"/>
    </row>
    <row r="66" spans="6:9" x14ac:dyDescent="0.2">
      <c r="F66" s="258"/>
      <c r="G66" s="259"/>
      <c r="H66" s="259"/>
      <c r="I66" s="54"/>
    </row>
    <row r="67" spans="6:9" x14ac:dyDescent="0.2">
      <c r="F67" s="258"/>
      <c r="G67" s="259"/>
      <c r="H67" s="259"/>
      <c r="I67" s="54"/>
    </row>
    <row r="68" spans="6:9" x14ac:dyDescent="0.2">
      <c r="F68" s="258"/>
      <c r="G68" s="259"/>
      <c r="H68" s="259"/>
      <c r="I68" s="54"/>
    </row>
    <row r="69" spans="6:9" x14ac:dyDescent="0.2">
      <c r="F69" s="258"/>
      <c r="G69" s="259"/>
      <c r="H69" s="259"/>
      <c r="I69" s="54"/>
    </row>
    <row r="70" spans="6:9" x14ac:dyDescent="0.2">
      <c r="F70" s="258"/>
      <c r="G70" s="259"/>
      <c r="H70" s="259"/>
      <c r="I70" s="54"/>
    </row>
    <row r="71" spans="6:9" x14ac:dyDescent="0.2">
      <c r="F71" s="258"/>
      <c r="G71" s="259"/>
      <c r="H71" s="259"/>
      <c r="I71" s="54"/>
    </row>
    <row r="72" spans="6:9" x14ac:dyDescent="0.2">
      <c r="F72" s="258"/>
      <c r="G72" s="259"/>
      <c r="H72" s="259"/>
      <c r="I72" s="54"/>
    </row>
  </sheetData>
  <mergeCells count="4">
    <mergeCell ref="A1:B1"/>
    <mergeCell ref="A2:B2"/>
    <mergeCell ref="G2:I2"/>
    <mergeCell ref="H21:I2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B97"/>
  <sheetViews>
    <sheetView showGridLines="0" showZeros="0" zoomScaleNormal="100" zoomScaleSheetLayoutView="100" workbookViewId="0">
      <selection activeCell="J1" sqref="J1:J65536 K1:K65536"/>
    </sheetView>
  </sheetViews>
  <sheetFormatPr defaultRowHeight="12.75" x14ac:dyDescent="0.2"/>
  <cols>
    <col min="1" max="1" width="4.42578125" style="261" customWidth="1"/>
    <col min="2" max="2" width="11.5703125" style="261" customWidth="1"/>
    <col min="3" max="3" width="40.42578125" style="261" customWidth="1"/>
    <col min="4" max="4" width="5.5703125" style="261" customWidth="1"/>
    <col min="5" max="5" width="8.5703125" style="275" customWidth="1"/>
    <col min="6" max="6" width="9.85546875" style="261" customWidth="1"/>
    <col min="7" max="7" width="13.85546875" style="261" customWidth="1"/>
    <col min="8" max="8" width="11.7109375" style="261" hidden="1" customWidth="1"/>
    <col min="9" max="9" width="11.5703125" style="261" hidden="1" customWidth="1"/>
    <col min="10" max="10" width="11" style="261" hidden="1" customWidth="1"/>
    <col min="11" max="11" width="10.42578125" style="261" hidden="1" customWidth="1"/>
    <col min="12" max="12" width="75.42578125" style="261" customWidth="1"/>
    <col min="13" max="13" width="45.28515625" style="261" customWidth="1"/>
    <col min="14" max="16384" width="9.140625" style="261"/>
  </cols>
  <sheetData>
    <row r="1" spans="1:80" ht="15.75" x14ac:dyDescent="0.25">
      <c r="A1" s="260" t="s">
        <v>103</v>
      </c>
      <c r="B1" s="260"/>
      <c r="C1" s="260"/>
      <c r="D1" s="260"/>
      <c r="E1" s="260"/>
      <c r="F1" s="260"/>
      <c r="G1" s="260"/>
    </row>
    <row r="2" spans="1:80" ht="14.25" customHeight="1" thickBot="1" x14ac:dyDescent="0.25">
      <c r="B2" s="262"/>
      <c r="C2" s="263"/>
      <c r="D2" s="263"/>
      <c r="E2" s="264"/>
      <c r="F2" s="263"/>
      <c r="G2" s="263"/>
    </row>
    <row r="3" spans="1:80" ht="13.5" thickTop="1" x14ac:dyDescent="0.2">
      <c r="A3" s="205" t="s">
        <v>2</v>
      </c>
      <c r="B3" s="206"/>
      <c r="C3" s="207" t="s">
        <v>106</v>
      </c>
      <c r="D3" s="265"/>
      <c r="E3" s="266" t="s">
        <v>85</v>
      </c>
      <c r="F3" s="267" t="str">
        <f>'0001  Rek'!H1</f>
        <v/>
      </c>
      <c r="G3" s="268"/>
    </row>
    <row r="4" spans="1:80" ht="13.5" thickBot="1" x14ac:dyDescent="0.25">
      <c r="A4" s="269" t="s">
        <v>76</v>
      </c>
      <c r="B4" s="214"/>
      <c r="C4" s="215" t="s">
        <v>109</v>
      </c>
      <c r="D4" s="270"/>
      <c r="E4" s="271">
        <f>'0001  Rek'!G2</f>
        <v>0</v>
      </c>
      <c r="F4" s="272"/>
      <c r="G4" s="273"/>
    </row>
    <row r="5" spans="1:80" ht="13.5" thickTop="1" x14ac:dyDescent="0.2">
      <c r="A5" s="274"/>
      <c r="G5" s="276"/>
    </row>
    <row r="6" spans="1:80" ht="27" customHeight="1" x14ac:dyDescent="0.2">
      <c r="A6" s="277" t="s">
        <v>86</v>
      </c>
      <c r="B6" s="278" t="s">
        <v>87</v>
      </c>
      <c r="C6" s="278" t="s">
        <v>88</v>
      </c>
      <c r="D6" s="278" t="s">
        <v>89</v>
      </c>
      <c r="E6" s="279" t="s">
        <v>90</v>
      </c>
      <c r="F6" s="278" t="s">
        <v>91</v>
      </c>
      <c r="G6" s="280" t="s">
        <v>92</v>
      </c>
      <c r="H6" s="281" t="s">
        <v>93</v>
      </c>
      <c r="I6" s="281" t="s">
        <v>94</v>
      </c>
      <c r="J6" s="281" t="s">
        <v>95</v>
      </c>
      <c r="K6" s="281" t="s">
        <v>96</v>
      </c>
    </row>
    <row r="7" spans="1:80" x14ac:dyDescent="0.2">
      <c r="A7" s="282" t="s">
        <v>97</v>
      </c>
      <c r="B7" s="283" t="s">
        <v>98</v>
      </c>
      <c r="C7" s="284" t="s">
        <v>99</v>
      </c>
      <c r="D7" s="285"/>
      <c r="E7" s="286"/>
      <c r="F7" s="286"/>
      <c r="G7" s="287"/>
      <c r="H7" s="288"/>
      <c r="I7" s="289"/>
      <c r="J7" s="290"/>
      <c r="K7" s="291"/>
      <c r="O7" s="292">
        <v>1</v>
      </c>
    </row>
    <row r="8" spans="1:80" x14ac:dyDescent="0.2">
      <c r="A8" s="293">
        <v>1</v>
      </c>
      <c r="B8" s="294" t="s">
        <v>112</v>
      </c>
      <c r="C8" s="295" t="s">
        <v>113</v>
      </c>
      <c r="D8" s="296" t="s">
        <v>114</v>
      </c>
      <c r="E8" s="297">
        <v>88</v>
      </c>
      <c r="F8" s="297">
        <v>0</v>
      </c>
      <c r="G8" s="298">
        <f>E8*F8</f>
        <v>0</v>
      </c>
      <c r="H8" s="299">
        <v>0</v>
      </c>
      <c r="I8" s="300">
        <f>E8*H8</f>
        <v>0</v>
      </c>
      <c r="J8" s="299">
        <v>0</v>
      </c>
      <c r="K8" s="300">
        <f>E8*J8</f>
        <v>0</v>
      </c>
      <c r="O8" s="292">
        <v>2</v>
      </c>
      <c r="AA8" s="261">
        <v>1</v>
      </c>
      <c r="AB8" s="261">
        <v>1</v>
      </c>
      <c r="AC8" s="261">
        <v>1</v>
      </c>
      <c r="AZ8" s="261">
        <v>1</v>
      </c>
      <c r="BA8" s="261">
        <f>IF(AZ8=1,G8,0)</f>
        <v>0</v>
      </c>
      <c r="BB8" s="261">
        <f>IF(AZ8=2,G8,0)</f>
        <v>0</v>
      </c>
      <c r="BC8" s="261">
        <f>IF(AZ8=3,G8,0)</f>
        <v>0</v>
      </c>
      <c r="BD8" s="261">
        <f>IF(AZ8=4,G8,0)</f>
        <v>0</v>
      </c>
      <c r="BE8" s="261">
        <f>IF(AZ8=5,G8,0)</f>
        <v>0</v>
      </c>
      <c r="CA8" s="292">
        <v>1</v>
      </c>
      <c r="CB8" s="292">
        <v>1</v>
      </c>
    </row>
    <row r="9" spans="1:80" x14ac:dyDescent="0.2">
      <c r="A9" s="293">
        <v>2</v>
      </c>
      <c r="B9" s="294" t="s">
        <v>115</v>
      </c>
      <c r="C9" s="295" t="s">
        <v>116</v>
      </c>
      <c r="D9" s="296" t="s">
        <v>117</v>
      </c>
      <c r="E9" s="297">
        <v>11</v>
      </c>
      <c r="F9" s="297">
        <v>0</v>
      </c>
      <c r="G9" s="298">
        <f>E9*F9</f>
        <v>0</v>
      </c>
      <c r="H9" s="299">
        <v>0</v>
      </c>
      <c r="I9" s="300">
        <f>E9*H9</f>
        <v>0</v>
      </c>
      <c r="J9" s="299">
        <v>0</v>
      </c>
      <c r="K9" s="300">
        <f>E9*J9</f>
        <v>0</v>
      </c>
      <c r="O9" s="292">
        <v>2</v>
      </c>
      <c r="AA9" s="261">
        <v>1</v>
      </c>
      <c r="AB9" s="261">
        <v>1</v>
      </c>
      <c r="AC9" s="261">
        <v>1</v>
      </c>
      <c r="AZ9" s="261">
        <v>1</v>
      </c>
      <c r="BA9" s="261">
        <f>IF(AZ9=1,G9,0)</f>
        <v>0</v>
      </c>
      <c r="BB9" s="261">
        <f>IF(AZ9=2,G9,0)</f>
        <v>0</v>
      </c>
      <c r="BC9" s="261">
        <f>IF(AZ9=3,G9,0)</f>
        <v>0</v>
      </c>
      <c r="BD9" s="261">
        <f>IF(AZ9=4,G9,0)</f>
        <v>0</v>
      </c>
      <c r="BE9" s="261">
        <f>IF(AZ9=5,G9,0)</f>
        <v>0</v>
      </c>
      <c r="CA9" s="292">
        <v>1</v>
      </c>
      <c r="CB9" s="292">
        <v>1</v>
      </c>
    </row>
    <row r="10" spans="1:80" x14ac:dyDescent="0.2">
      <c r="A10" s="293">
        <v>3</v>
      </c>
      <c r="B10" s="294" t="s">
        <v>118</v>
      </c>
      <c r="C10" s="295" t="s">
        <v>119</v>
      </c>
      <c r="D10" s="296" t="s">
        <v>120</v>
      </c>
      <c r="E10" s="297">
        <v>716</v>
      </c>
      <c r="F10" s="297">
        <v>0</v>
      </c>
      <c r="G10" s="298">
        <f>E10*F10</f>
        <v>0</v>
      </c>
      <c r="H10" s="299">
        <v>0</v>
      </c>
      <c r="I10" s="300">
        <f>E10*H10</f>
        <v>0</v>
      </c>
      <c r="J10" s="299">
        <v>0</v>
      </c>
      <c r="K10" s="300">
        <f>E10*J10</f>
        <v>0</v>
      </c>
      <c r="O10" s="292">
        <v>2</v>
      </c>
      <c r="AA10" s="261">
        <v>1</v>
      </c>
      <c r="AB10" s="261">
        <v>1</v>
      </c>
      <c r="AC10" s="261">
        <v>1</v>
      </c>
      <c r="AZ10" s="261">
        <v>1</v>
      </c>
      <c r="BA10" s="261">
        <f>IF(AZ10=1,G10,0)</f>
        <v>0</v>
      </c>
      <c r="BB10" s="261">
        <f>IF(AZ10=2,G10,0)</f>
        <v>0</v>
      </c>
      <c r="BC10" s="261">
        <f>IF(AZ10=3,G10,0)</f>
        <v>0</v>
      </c>
      <c r="BD10" s="261">
        <f>IF(AZ10=4,G10,0)</f>
        <v>0</v>
      </c>
      <c r="BE10" s="261">
        <f>IF(AZ10=5,G10,0)</f>
        <v>0</v>
      </c>
      <c r="CA10" s="292">
        <v>1</v>
      </c>
      <c r="CB10" s="292">
        <v>1</v>
      </c>
    </row>
    <row r="11" spans="1:80" x14ac:dyDescent="0.2">
      <c r="A11" s="293">
        <v>4</v>
      </c>
      <c r="B11" s="294" t="s">
        <v>121</v>
      </c>
      <c r="C11" s="295" t="s">
        <v>122</v>
      </c>
      <c r="D11" s="296" t="s">
        <v>120</v>
      </c>
      <c r="E11" s="297">
        <v>40</v>
      </c>
      <c r="F11" s="297">
        <v>0</v>
      </c>
      <c r="G11" s="298">
        <f>E11*F11</f>
        <v>0</v>
      </c>
      <c r="H11" s="299">
        <v>0</v>
      </c>
      <c r="I11" s="300">
        <f>E11*H11</f>
        <v>0</v>
      </c>
      <c r="J11" s="299">
        <v>0</v>
      </c>
      <c r="K11" s="300">
        <f>E11*J11</f>
        <v>0</v>
      </c>
      <c r="O11" s="292">
        <v>2</v>
      </c>
      <c r="AA11" s="261">
        <v>1</v>
      </c>
      <c r="AB11" s="261">
        <v>1</v>
      </c>
      <c r="AC11" s="261">
        <v>1</v>
      </c>
      <c r="AZ11" s="261">
        <v>1</v>
      </c>
      <c r="BA11" s="261">
        <f>IF(AZ11=1,G11,0)</f>
        <v>0</v>
      </c>
      <c r="BB11" s="261">
        <f>IF(AZ11=2,G11,0)</f>
        <v>0</v>
      </c>
      <c r="BC11" s="261">
        <f>IF(AZ11=3,G11,0)</f>
        <v>0</v>
      </c>
      <c r="BD11" s="261">
        <f>IF(AZ11=4,G11,0)</f>
        <v>0</v>
      </c>
      <c r="BE11" s="261">
        <f>IF(AZ11=5,G11,0)</f>
        <v>0</v>
      </c>
      <c r="CA11" s="292">
        <v>1</v>
      </c>
      <c r="CB11" s="292">
        <v>1</v>
      </c>
    </row>
    <row r="12" spans="1:80" x14ac:dyDescent="0.2">
      <c r="A12" s="293">
        <v>5</v>
      </c>
      <c r="B12" s="294" t="s">
        <v>123</v>
      </c>
      <c r="C12" s="295" t="s">
        <v>124</v>
      </c>
      <c r="D12" s="296" t="s">
        <v>120</v>
      </c>
      <c r="E12" s="297">
        <v>716</v>
      </c>
      <c r="F12" s="297">
        <v>0</v>
      </c>
      <c r="G12" s="298">
        <f>E12*F12</f>
        <v>0</v>
      </c>
      <c r="H12" s="299">
        <v>0</v>
      </c>
      <c r="I12" s="300">
        <f>E12*H12</f>
        <v>0</v>
      </c>
      <c r="J12" s="299">
        <v>0</v>
      </c>
      <c r="K12" s="300">
        <f>E12*J12</f>
        <v>0</v>
      </c>
      <c r="O12" s="292">
        <v>2</v>
      </c>
      <c r="AA12" s="261">
        <v>1</v>
      </c>
      <c r="AB12" s="261">
        <v>1</v>
      </c>
      <c r="AC12" s="261">
        <v>1</v>
      </c>
      <c r="AZ12" s="261">
        <v>1</v>
      </c>
      <c r="BA12" s="261">
        <f>IF(AZ12=1,G12,0)</f>
        <v>0</v>
      </c>
      <c r="BB12" s="261">
        <f>IF(AZ12=2,G12,0)</f>
        <v>0</v>
      </c>
      <c r="BC12" s="261">
        <f>IF(AZ12=3,G12,0)</f>
        <v>0</v>
      </c>
      <c r="BD12" s="261">
        <f>IF(AZ12=4,G12,0)</f>
        <v>0</v>
      </c>
      <c r="BE12" s="261">
        <f>IF(AZ12=5,G12,0)</f>
        <v>0</v>
      </c>
      <c r="CA12" s="292">
        <v>1</v>
      </c>
      <c r="CB12" s="292">
        <v>1</v>
      </c>
    </row>
    <row r="13" spans="1:80" x14ac:dyDescent="0.2">
      <c r="A13" s="293">
        <v>6</v>
      </c>
      <c r="B13" s="294" t="s">
        <v>125</v>
      </c>
      <c r="C13" s="295" t="s">
        <v>126</v>
      </c>
      <c r="D13" s="296" t="s">
        <v>120</v>
      </c>
      <c r="E13" s="297">
        <v>696</v>
      </c>
      <c r="F13" s="297">
        <v>0</v>
      </c>
      <c r="G13" s="298">
        <f>E13*F13</f>
        <v>0</v>
      </c>
      <c r="H13" s="299">
        <v>0</v>
      </c>
      <c r="I13" s="300">
        <f>E13*H13</f>
        <v>0</v>
      </c>
      <c r="J13" s="299">
        <v>0</v>
      </c>
      <c r="K13" s="300">
        <f>E13*J13</f>
        <v>0</v>
      </c>
      <c r="O13" s="292">
        <v>2</v>
      </c>
      <c r="AA13" s="261">
        <v>1</v>
      </c>
      <c r="AB13" s="261">
        <v>1</v>
      </c>
      <c r="AC13" s="261">
        <v>1</v>
      </c>
      <c r="AZ13" s="261">
        <v>1</v>
      </c>
      <c r="BA13" s="261">
        <f>IF(AZ13=1,G13,0)</f>
        <v>0</v>
      </c>
      <c r="BB13" s="261">
        <f>IF(AZ13=2,G13,0)</f>
        <v>0</v>
      </c>
      <c r="BC13" s="261">
        <f>IF(AZ13=3,G13,0)</f>
        <v>0</v>
      </c>
      <c r="BD13" s="261">
        <f>IF(AZ13=4,G13,0)</f>
        <v>0</v>
      </c>
      <c r="BE13" s="261">
        <f>IF(AZ13=5,G13,0)</f>
        <v>0</v>
      </c>
      <c r="CA13" s="292">
        <v>1</v>
      </c>
      <c r="CB13" s="292">
        <v>1</v>
      </c>
    </row>
    <row r="14" spans="1:80" x14ac:dyDescent="0.2">
      <c r="A14" s="293">
        <v>7</v>
      </c>
      <c r="B14" s="294" t="s">
        <v>127</v>
      </c>
      <c r="C14" s="295" t="s">
        <v>128</v>
      </c>
      <c r="D14" s="296" t="s">
        <v>120</v>
      </c>
      <c r="E14" s="297">
        <v>716</v>
      </c>
      <c r="F14" s="297">
        <v>0</v>
      </c>
      <c r="G14" s="298">
        <f>E14*F14</f>
        <v>0</v>
      </c>
      <c r="H14" s="299">
        <v>0</v>
      </c>
      <c r="I14" s="300">
        <f>E14*H14</f>
        <v>0</v>
      </c>
      <c r="J14" s="299">
        <v>0</v>
      </c>
      <c r="K14" s="300">
        <f>E14*J14</f>
        <v>0</v>
      </c>
      <c r="O14" s="292">
        <v>2</v>
      </c>
      <c r="AA14" s="261">
        <v>1</v>
      </c>
      <c r="AB14" s="261">
        <v>1</v>
      </c>
      <c r="AC14" s="261">
        <v>1</v>
      </c>
      <c r="AZ14" s="261">
        <v>1</v>
      </c>
      <c r="BA14" s="261">
        <f>IF(AZ14=1,G14,0)</f>
        <v>0</v>
      </c>
      <c r="BB14" s="261">
        <f>IF(AZ14=2,G14,0)</f>
        <v>0</v>
      </c>
      <c r="BC14" s="261">
        <f>IF(AZ14=3,G14,0)</f>
        <v>0</v>
      </c>
      <c r="BD14" s="261">
        <f>IF(AZ14=4,G14,0)</f>
        <v>0</v>
      </c>
      <c r="BE14" s="261">
        <f>IF(AZ14=5,G14,0)</f>
        <v>0</v>
      </c>
      <c r="CA14" s="292">
        <v>1</v>
      </c>
      <c r="CB14" s="292">
        <v>1</v>
      </c>
    </row>
    <row r="15" spans="1:80" x14ac:dyDescent="0.2">
      <c r="A15" s="293">
        <v>8</v>
      </c>
      <c r="B15" s="294" t="s">
        <v>129</v>
      </c>
      <c r="C15" s="295" t="s">
        <v>130</v>
      </c>
      <c r="D15" s="296" t="s">
        <v>120</v>
      </c>
      <c r="E15" s="297">
        <v>40</v>
      </c>
      <c r="F15" s="297">
        <v>0</v>
      </c>
      <c r="G15" s="298">
        <f>E15*F15</f>
        <v>0</v>
      </c>
      <c r="H15" s="299">
        <v>0</v>
      </c>
      <c r="I15" s="300">
        <f>E15*H15</f>
        <v>0</v>
      </c>
      <c r="J15" s="299">
        <v>0</v>
      </c>
      <c r="K15" s="300">
        <f>E15*J15</f>
        <v>0</v>
      </c>
      <c r="O15" s="292">
        <v>2</v>
      </c>
      <c r="AA15" s="261">
        <v>1</v>
      </c>
      <c r="AB15" s="261">
        <v>1</v>
      </c>
      <c r="AC15" s="261">
        <v>1</v>
      </c>
      <c r="AZ15" s="261">
        <v>1</v>
      </c>
      <c r="BA15" s="261">
        <f>IF(AZ15=1,G15,0)</f>
        <v>0</v>
      </c>
      <c r="BB15" s="261">
        <f>IF(AZ15=2,G15,0)</f>
        <v>0</v>
      </c>
      <c r="BC15" s="261">
        <f>IF(AZ15=3,G15,0)</f>
        <v>0</v>
      </c>
      <c r="BD15" s="261">
        <f>IF(AZ15=4,G15,0)</f>
        <v>0</v>
      </c>
      <c r="BE15" s="261">
        <f>IF(AZ15=5,G15,0)</f>
        <v>0</v>
      </c>
      <c r="CA15" s="292">
        <v>1</v>
      </c>
      <c r="CB15" s="292">
        <v>1</v>
      </c>
    </row>
    <row r="16" spans="1:80" x14ac:dyDescent="0.2">
      <c r="A16" s="293">
        <v>9</v>
      </c>
      <c r="B16" s="294" t="s">
        <v>131</v>
      </c>
      <c r="C16" s="295" t="s">
        <v>132</v>
      </c>
      <c r="D16" s="296" t="s">
        <v>133</v>
      </c>
      <c r="E16" s="297">
        <v>188</v>
      </c>
      <c r="F16" s="297">
        <v>0</v>
      </c>
      <c r="G16" s="298">
        <f>E16*F16</f>
        <v>0</v>
      </c>
      <c r="H16" s="299">
        <v>0</v>
      </c>
      <c r="I16" s="300">
        <f>E16*H16</f>
        <v>0</v>
      </c>
      <c r="J16" s="299">
        <v>0</v>
      </c>
      <c r="K16" s="300">
        <f>E16*J16</f>
        <v>0</v>
      </c>
      <c r="O16" s="292">
        <v>2</v>
      </c>
      <c r="AA16" s="261">
        <v>1</v>
      </c>
      <c r="AB16" s="261">
        <v>1</v>
      </c>
      <c r="AC16" s="261">
        <v>1</v>
      </c>
      <c r="AZ16" s="261">
        <v>1</v>
      </c>
      <c r="BA16" s="261">
        <f>IF(AZ16=1,G16,0)</f>
        <v>0</v>
      </c>
      <c r="BB16" s="261">
        <f>IF(AZ16=2,G16,0)</f>
        <v>0</v>
      </c>
      <c r="BC16" s="261">
        <f>IF(AZ16=3,G16,0)</f>
        <v>0</v>
      </c>
      <c r="BD16" s="261">
        <f>IF(AZ16=4,G16,0)</f>
        <v>0</v>
      </c>
      <c r="BE16" s="261">
        <f>IF(AZ16=5,G16,0)</f>
        <v>0</v>
      </c>
      <c r="CA16" s="292">
        <v>1</v>
      </c>
      <c r="CB16" s="292">
        <v>1</v>
      </c>
    </row>
    <row r="17" spans="1:80" x14ac:dyDescent="0.2">
      <c r="A17" s="293">
        <v>10</v>
      </c>
      <c r="B17" s="294" t="s">
        <v>134</v>
      </c>
      <c r="C17" s="295" t="s">
        <v>135</v>
      </c>
      <c r="D17" s="296" t="s">
        <v>133</v>
      </c>
      <c r="E17" s="297">
        <v>19</v>
      </c>
      <c r="F17" s="297">
        <v>0</v>
      </c>
      <c r="G17" s="298">
        <f>E17*F17</f>
        <v>0</v>
      </c>
      <c r="H17" s="299">
        <v>0</v>
      </c>
      <c r="I17" s="300">
        <f>E17*H17</f>
        <v>0</v>
      </c>
      <c r="J17" s="299">
        <v>0</v>
      </c>
      <c r="K17" s="300">
        <f>E17*J17</f>
        <v>0</v>
      </c>
      <c r="O17" s="292">
        <v>2</v>
      </c>
      <c r="AA17" s="261">
        <v>1</v>
      </c>
      <c r="AB17" s="261">
        <v>1</v>
      </c>
      <c r="AC17" s="261">
        <v>1</v>
      </c>
      <c r="AZ17" s="261">
        <v>1</v>
      </c>
      <c r="BA17" s="261">
        <f>IF(AZ17=1,G17,0)</f>
        <v>0</v>
      </c>
      <c r="BB17" s="261">
        <f>IF(AZ17=2,G17,0)</f>
        <v>0</v>
      </c>
      <c r="BC17" s="261">
        <f>IF(AZ17=3,G17,0)</f>
        <v>0</v>
      </c>
      <c r="BD17" s="261">
        <f>IF(AZ17=4,G17,0)</f>
        <v>0</v>
      </c>
      <c r="BE17" s="261">
        <f>IF(AZ17=5,G17,0)</f>
        <v>0</v>
      </c>
      <c r="CA17" s="292">
        <v>1</v>
      </c>
      <c r="CB17" s="292">
        <v>1</v>
      </c>
    </row>
    <row r="18" spans="1:80" x14ac:dyDescent="0.2">
      <c r="A18" s="293">
        <v>11</v>
      </c>
      <c r="B18" s="294" t="s">
        <v>136</v>
      </c>
      <c r="C18" s="295" t="s">
        <v>137</v>
      </c>
      <c r="D18" s="296" t="s">
        <v>133</v>
      </c>
      <c r="E18" s="297">
        <v>6960</v>
      </c>
      <c r="F18" s="297">
        <v>0</v>
      </c>
      <c r="G18" s="298">
        <f>E18*F18</f>
        <v>0</v>
      </c>
      <c r="H18" s="299">
        <v>0</v>
      </c>
      <c r="I18" s="300">
        <f>E18*H18</f>
        <v>0</v>
      </c>
      <c r="J18" s="299">
        <v>0</v>
      </c>
      <c r="K18" s="300">
        <f>E18*J18</f>
        <v>0</v>
      </c>
      <c r="O18" s="292">
        <v>2</v>
      </c>
      <c r="AA18" s="261">
        <v>1</v>
      </c>
      <c r="AB18" s="261">
        <v>1</v>
      </c>
      <c r="AC18" s="261">
        <v>1</v>
      </c>
      <c r="AZ18" s="261">
        <v>1</v>
      </c>
      <c r="BA18" s="261">
        <f>IF(AZ18=1,G18,0)</f>
        <v>0</v>
      </c>
      <c r="BB18" s="261">
        <f>IF(AZ18=2,G18,0)</f>
        <v>0</v>
      </c>
      <c r="BC18" s="261">
        <f>IF(AZ18=3,G18,0)</f>
        <v>0</v>
      </c>
      <c r="BD18" s="261">
        <f>IF(AZ18=4,G18,0)</f>
        <v>0</v>
      </c>
      <c r="BE18" s="261">
        <f>IF(AZ18=5,G18,0)</f>
        <v>0</v>
      </c>
      <c r="CA18" s="292">
        <v>1</v>
      </c>
      <c r="CB18" s="292">
        <v>1</v>
      </c>
    </row>
    <row r="19" spans="1:80" x14ac:dyDescent="0.2">
      <c r="A19" s="293">
        <v>12</v>
      </c>
      <c r="B19" s="294" t="s">
        <v>138</v>
      </c>
      <c r="C19" s="295" t="s">
        <v>139</v>
      </c>
      <c r="D19" s="296" t="s">
        <v>133</v>
      </c>
      <c r="E19" s="297">
        <v>1056</v>
      </c>
      <c r="F19" s="297">
        <v>0</v>
      </c>
      <c r="G19" s="298">
        <f>E19*F19</f>
        <v>0</v>
      </c>
      <c r="H19" s="299">
        <v>0</v>
      </c>
      <c r="I19" s="300">
        <f>E19*H19</f>
        <v>0</v>
      </c>
      <c r="J19" s="299">
        <v>0</v>
      </c>
      <c r="K19" s="300">
        <f>E19*J19</f>
        <v>0</v>
      </c>
      <c r="O19" s="292">
        <v>2</v>
      </c>
      <c r="AA19" s="261">
        <v>1</v>
      </c>
      <c r="AB19" s="261">
        <v>1</v>
      </c>
      <c r="AC19" s="261">
        <v>1</v>
      </c>
      <c r="AZ19" s="261">
        <v>1</v>
      </c>
      <c r="BA19" s="261">
        <f>IF(AZ19=1,G19,0)</f>
        <v>0</v>
      </c>
      <c r="BB19" s="261">
        <f>IF(AZ19=2,G19,0)</f>
        <v>0</v>
      </c>
      <c r="BC19" s="261">
        <f>IF(AZ19=3,G19,0)</f>
        <v>0</v>
      </c>
      <c r="BD19" s="261">
        <f>IF(AZ19=4,G19,0)</f>
        <v>0</v>
      </c>
      <c r="BE19" s="261">
        <f>IF(AZ19=5,G19,0)</f>
        <v>0</v>
      </c>
      <c r="CA19" s="292">
        <v>1</v>
      </c>
      <c r="CB19" s="292">
        <v>1</v>
      </c>
    </row>
    <row r="20" spans="1:80" x14ac:dyDescent="0.2">
      <c r="A20" s="293">
        <v>13</v>
      </c>
      <c r="B20" s="294" t="s">
        <v>140</v>
      </c>
      <c r="C20" s="295" t="s">
        <v>141</v>
      </c>
      <c r="D20" s="296" t="s">
        <v>133</v>
      </c>
      <c r="E20" s="297">
        <v>188</v>
      </c>
      <c r="F20" s="297">
        <v>0</v>
      </c>
      <c r="G20" s="298">
        <f>E20*F20</f>
        <v>0</v>
      </c>
      <c r="H20" s="299">
        <v>0</v>
      </c>
      <c r="I20" s="300">
        <f>E20*H20</f>
        <v>0</v>
      </c>
      <c r="J20" s="299">
        <v>0</v>
      </c>
      <c r="K20" s="300">
        <f>E20*J20</f>
        <v>0</v>
      </c>
      <c r="O20" s="292">
        <v>2</v>
      </c>
      <c r="AA20" s="261">
        <v>1</v>
      </c>
      <c r="AB20" s="261">
        <v>1</v>
      </c>
      <c r="AC20" s="261">
        <v>1</v>
      </c>
      <c r="AZ20" s="261">
        <v>1</v>
      </c>
      <c r="BA20" s="261">
        <f>IF(AZ20=1,G20,0)</f>
        <v>0</v>
      </c>
      <c r="BB20" s="261">
        <f>IF(AZ20=2,G20,0)</f>
        <v>0</v>
      </c>
      <c r="BC20" s="261">
        <f>IF(AZ20=3,G20,0)</f>
        <v>0</v>
      </c>
      <c r="BD20" s="261">
        <f>IF(AZ20=4,G20,0)</f>
        <v>0</v>
      </c>
      <c r="BE20" s="261">
        <f>IF(AZ20=5,G20,0)</f>
        <v>0</v>
      </c>
      <c r="CA20" s="292">
        <v>1</v>
      </c>
      <c r="CB20" s="292">
        <v>1</v>
      </c>
    </row>
    <row r="21" spans="1:80" x14ac:dyDescent="0.2">
      <c r="A21" s="293">
        <v>14</v>
      </c>
      <c r="B21" s="294" t="s">
        <v>142</v>
      </c>
      <c r="C21" s="295" t="s">
        <v>143</v>
      </c>
      <c r="D21" s="296" t="s">
        <v>133</v>
      </c>
      <c r="E21" s="297">
        <v>19</v>
      </c>
      <c r="F21" s="297">
        <v>0</v>
      </c>
      <c r="G21" s="298">
        <f>E21*F21</f>
        <v>0</v>
      </c>
      <c r="H21" s="299">
        <v>0</v>
      </c>
      <c r="I21" s="300">
        <f>E21*H21</f>
        <v>0</v>
      </c>
      <c r="J21" s="299">
        <v>0</v>
      </c>
      <c r="K21" s="300">
        <f>E21*J21</f>
        <v>0</v>
      </c>
      <c r="O21" s="292">
        <v>2</v>
      </c>
      <c r="AA21" s="261">
        <v>1</v>
      </c>
      <c r="AB21" s="261">
        <v>1</v>
      </c>
      <c r="AC21" s="261">
        <v>1</v>
      </c>
      <c r="AZ21" s="261">
        <v>1</v>
      </c>
      <c r="BA21" s="261">
        <f>IF(AZ21=1,G21,0)</f>
        <v>0</v>
      </c>
      <c r="BB21" s="261">
        <f>IF(AZ21=2,G21,0)</f>
        <v>0</v>
      </c>
      <c r="BC21" s="261">
        <f>IF(AZ21=3,G21,0)</f>
        <v>0</v>
      </c>
      <c r="BD21" s="261">
        <f>IF(AZ21=4,G21,0)</f>
        <v>0</v>
      </c>
      <c r="BE21" s="261">
        <f>IF(AZ21=5,G21,0)</f>
        <v>0</v>
      </c>
      <c r="CA21" s="292">
        <v>1</v>
      </c>
      <c r="CB21" s="292">
        <v>1</v>
      </c>
    </row>
    <row r="22" spans="1:80" x14ac:dyDescent="0.2">
      <c r="A22" s="293">
        <v>15</v>
      </c>
      <c r="B22" s="294" t="s">
        <v>144</v>
      </c>
      <c r="C22" s="295" t="s">
        <v>145</v>
      </c>
      <c r="D22" s="296" t="s">
        <v>120</v>
      </c>
      <c r="E22" s="297">
        <v>696</v>
      </c>
      <c r="F22" s="297">
        <v>0</v>
      </c>
      <c r="G22" s="298">
        <f>E22*F22</f>
        <v>0</v>
      </c>
      <c r="H22" s="299">
        <v>0</v>
      </c>
      <c r="I22" s="300">
        <f>E22*H22</f>
        <v>0</v>
      </c>
      <c r="J22" s="299">
        <v>0</v>
      </c>
      <c r="K22" s="300">
        <f>E22*J22</f>
        <v>0</v>
      </c>
      <c r="O22" s="292">
        <v>2</v>
      </c>
      <c r="AA22" s="261">
        <v>1</v>
      </c>
      <c r="AB22" s="261">
        <v>1</v>
      </c>
      <c r="AC22" s="261">
        <v>1</v>
      </c>
      <c r="AZ22" s="261">
        <v>1</v>
      </c>
      <c r="BA22" s="261">
        <f>IF(AZ22=1,G22,0)</f>
        <v>0</v>
      </c>
      <c r="BB22" s="261">
        <f>IF(AZ22=2,G22,0)</f>
        <v>0</v>
      </c>
      <c r="BC22" s="261">
        <f>IF(AZ22=3,G22,0)</f>
        <v>0</v>
      </c>
      <c r="BD22" s="261">
        <f>IF(AZ22=4,G22,0)</f>
        <v>0</v>
      </c>
      <c r="BE22" s="261">
        <f>IF(AZ22=5,G22,0)</f>
        <v>0</v>
      </c>
      <c r="CA22" s="292">
        <v>1</v>
      </c>
      <c r="CB22" s="292">
        <v>1</v>
      </c>
    </row>
    <row r="23" spans="1:80" x14ac:dyDescent="0.2">
      <c r="A23" s="293">
        <v>16</v>
      </c>
      <c r="B23" s="294" t="s">
        <v>146</v>
      </c>
      <c r="C23" s="295" t="s">
        <v>147</v>
      </c>
      <c r="D23" s="296" t="s">
        <v>148</v>
      </c>
      <c r="E23" s="297">
        <v>4</v>
      </c>
      <c r="F23" s="297">
        <v>0</v>
      </c>
      <c r="G23" s="298">
        <f>E23*F23</f>
        <v>0</v>
      </c>
      <c r="H23" s="299">
        <v>1E-3</v>
      </c>
      <c r="I23" s="300">
        <f>E23*H23</f>
        <v>4.0000000000000001E-3</v>
      </c>
      <c r="J23" s="299"/>
      <c r="K23" s="300">
        <f>E23*J23</f>
        <v>0</v>
      </c>
      <c r="O23" s="292">
        <v>2</v>
      </c>
      <c r="AA23" s="261">
        <v>3</v>
      </c>
      <c r="AB23" s="261">
        <v>1</v>
      </c>
      <c r="AC23" s="261">
        <v>572481</v>
      </c>
      <c r="AZ23" s="261">
        <v>1</v>
      </c>
      <c r="BA23" s="261">
        <f>IF(AZ23=1,G23,0)</f>
        <v>0</v>
      </c>
      <c r="BB23" s="261">
        <f>IF(AZ23=2,G23,0)</f>
        <v>0</v>
      </c>
      <c r="BC23" s="261">
        <f>IF(AZ23=3,G23,0)</f>
        <v>0</v>
      </c>
      <c r="BD23" s="261">
        <f>IF(AZ23=4,G23,0)</f>
        <v>0</v>
      </c>
      <c r="BE23" s="261">
        <f>IF(AZ23=5,G23,0)</f>
        <v>0</v>
      </c>
      <c r="CA23" s="292">
        <v>3</v>
      </c>
      <c r="CB23" s="292">
        <v>1</v>
      </c>
    </row>
    <row r="24" spans="1:80" x14ac:dyDescent="0.2">
      <c r="A24" s="312"/>
      <c r="B24" s="313" t="s">
        <v>101</v>
      </c>
      <c r="C24" s="314" t="s">
        <v>111</v>
      </c>
      <c r="D24" s="315"/>
      <c r="E24" s="316"/>
      <c r="F24" s="317"/>
      <c r="G24" s="318">
        <f>SUM(G7:G23)</f>
        <v>0</v>
      </c>
      <c r="H24" s="319"/>
      <c r="I24" s="320">
        <f>SUM(I7:I23)</f>
        <v>4.0000000000000001E-3</v>
      </c>
      <c r="J24" s="319"/>
      <c r="K24" s="320">
        <f>SUM(K7:K23)</f>
        <v>0</v>
      </c>
      <c r="O24" s="292">
        <v>4</v>
      </c>
      <c r="BA24" s="321">
        <f>SUM(BA7:BA23)</f>
        <v>0</v>
      </c>
      <c r="BB24" s="321">
        <f>SUM(BB7:BB23)</f>
        <v>0</v>
      </c>
      <c r="BC24" s="321">
        <f>SUM(BC7:BC23)</f>
        <v>0</v>
      </c>
      <c r="BD24" s="321">
        <f>SUM(BD7:BD23)</f>
        <v>0</v>
      </c>
      <c r="BE24" s="321">
        <f>SUM(BE7:BE23)</f>
        <v>0</v>
      </c>
    </row>
    <row r="25" spans="1:80" x14ac:dyDescent="0.2">
      <c r="E25" s="261"/>
    </row>
    <row r="26" spans="1:80" x14ac:dyDescent="0.2">
      <c r="E26" s="261"/>
    </row>
    <row r="27" spans="1:80" x14ac:dyDescent="0.2">
      <c r="E27" s="261"/>
    </row>
    <row r="28" spans="1:80" x14ac:dyDescent="0.2">
      <c r="E28" s="261"/>
    </row>
    <row r="29" spans="1:80" x14ac:dyDescent="0.2">
      <c r="E29" s="261"/>
    </row>
    <row r="30" spans="1:80" x14ac:dyDescent="0.2">
      <c r="E30" s="261"/>
    </row>
    <row r="31" spans="1:80" x14ac:dyDescent="0.2">
      <c r="E31" s="261"/>
    </row>
    <row r="32" spans="1:80" x14ac:dyDescent="0.2">
      <c r="E32" s="261"/>
    </row>
    <row r="33" spans="1:7" x14ac:dyDescent="0.2">
      <c r="E33" s="261"/>
    </row>
    <row r="34" spans="1:7" x14ac:dyDescent="0.2">
      <c r="E34" s="261"/>
    </row>
    <row r="35" spans="1:7" x14ac:dyDescent="0.2">
      <c r="E35" s="261"/>
    </row>
    <row r="36" spans="1:7" x14ac:dyDescent="0.2">
      <c r="E36" s="261"/>
    </row>
    <row r="37" spans="1:7" x14ac:dyDescent="0.2">
      <c r="E37" s="261"/>
    </row>
    <row r="38" spans="1:7" x14ac:dyDescent="0.2">
      <c r="E38" s="261"/>
    </row>
    <row r="39" spans="1:7" x14ac:dyDescent="0.2">
      <c r="E39" s="261"/>
    </row>
    <row r="40" spans="1:7" x14ac:dyDescent="0.2">
      <c r="E40" s="261"/>
    </row>
    <row r="41" spans="1:7" x14ac:dyDescent="0.2">
      <c r="E41" s="261"/>
    </row>
    <row r="42" spans="1:7" x14ac:dyDescent="0.2">
      <c r="E42" s="261"/>
    </row>
    <row r="43" spans="1:7" x14ac:dyDescent="0.2">
      <c r="E43" s="261"/>
    </row>
    <row r="44" spans="1:7" x14ac:dyDescent="0.2">
      <c r="E44" s="261"/>
    </row>
    <row r="45" spans="1:7" x14ac:dyDescent="0.2">
      <c r="E45" s="261"/>
    </row>
    <row r="46" spans="1:7" x14ac:dyDescent="0.2">
      <c r="E46" s="261"/>
    </row>
    <row r="47" spans="1:7" x14ac:dyDescent="0.2">
      <c r="E47" s="261"/>
    </row>
    <row r="48" spans="1:7" x14ac:dyDescent="0.2">
      <c r="A48" s="311"/>
      <c r="B48" s="311"/>
      <c r="C48" s="311"/>
      <c r="D48" s="311"/>
      <c r="E48" s="311"/>
      <c r="F48" s="311"/>
      <c r="G48" s="311"/>
    </row>
    <row r="49" spans="1:7" x14ac:dyDescent="0.2">
      <c r="A49" s="311"/>
      <c r="B49" s="311"/>
      <c r="C49" s="311"/>
      <c r="D49" s="311"/>
      <c r="E49" s="311"/>
      <c r="F49" s="311"/>
      <c r="G49" s="311"/>
    </row>
    <row r="50" spans="1:7" x14ac:dyDescent="0.2">
      <c r="A50" s="311"/>
      <c r="B50" s="311"/>
      <c r="C50" s="311"/>
      <c r="D50" s="311"/>
      <c r="E50" s="311"/>
      <c r="F50" s="311"/>
      <c r="G50" s="311"/>
    </row>
    <row r="51" spans="1:7" x14ac:dyDescent="0.2">
      <c r="A51" s="311"/>
      <c r="B51" s="311"/>
      <c r="C51" s="311"/>
      <c r="D51" s="311"/>
      <c r="E51" s="311"/>
      <c r="F51" s="311"/>
      <c r="G51" s="311"/>
    </row>
    <row r="52" spans="1:7" x14ac:dyDescent="0.2">
      <c r="E52" s="261"/>
    </row>
    <row r="53" spans="1:7" x14ac:dyDescent="0.2">
      <c r="E53" s="261"/>
    </row>
    <row r="54" spans="1:7" x14ac:dyDescent="0.2">
      <c r="E54" s="261"/>
    </row>
    <row r="55" spans="1:7" x14ac:dyDescent="0.2">
      <c r="E55" s="261"/>
    </row>
    <row r="56" spans="1:7" x14ac:dyDescent="0.2">
      <c r="E56" s="261"/>
    </row>
    <row r="57" spans="1:7" x14ac:dyDescent="0.2">
      <c r="E57" s="261"/>
    </row>
    <row r="58" spans="1:7" x14ac:dyDescent="0.2">
      <c r="E58" s="261"/>
    </row>
    <row r="59" spans="1:7" x14ac:dyDescent="0.2">
      <c r="E59" s="261"/>
    </row>
    <row r="60" spans="1:7" x14ac:dyDescent="0.2">
      <c r="E60" s="261"/>
    </row>
    <row r="61" spans="1:7" x14ac:dyDescent="0.2">
      <c r="E61" s="261"/>
    </row>
    <row r="62" spans="1:7" x14ac:dyDescent="0.2">
      <c r="E62" s="261"/>
    </row>
    <row r="63" spans="1:7" x14ac:dyDescent="0.2">
      <c r="E63" s="261"/>
    </row>
    <row r="64" spans="1:7" x14ac:dyDescent="0.2">
      <c r="E64" s="261"/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  <row r="70" spans="5:5" x14ac:dyDescent="0.2">
      <c r="E70" s="261"/>
    </row>
    <row r="71" spans="5:5" x14ac:dyDescent="0.2">
      <c r="E71" s="261"/>
    </row>
    <row r="72" spans="5:5" x14ac:dyDescent="0.2">
      <c r="E72" s="261"/>
    </row>
    <row r="73" spans="5:5" x14ac:dyDescent="0.2">
      <c r="E73" s="261"/>
    </row>
    <row r="74" spans="5:5" x14ac:dyDescent="0.2">
      <c r="E74" s="261"/>
    </row>
    <row r="75" spans="5:5" x14ac:dyDescent="0.2">
      <c r="E75" s="261"/>
    </row>
    <row r="76" spans="5:5" x14ac:dyDescent="0.2">
      <c r="E76" s="261"/>
    </row>
    <row r="77" spans="5:5" x14ac:dyDescent="0.2">
      <c r="E77" s="261"/>
    </row>
    <row r="78" spans="5:5" x14ac:dyDescent="0.2">
      <c r="E78" s="261"/>
    </row>
    <row r="79" spans="5:5" x14ac:dyDescent="0.2">
      <c r="E79" s="261"/>
    </row>
    <row r="80" spans="5:5" x14ac:dyDescent="0.2">
      <c r="E80" s="261"/>
    </row>
    <row r="81" spans="1:7" x14ac:dyDescent="0.2">
      <c r="E81" s="261"/>
    </row>
    <row r="82" spans="1:7" x14ac:dyDescent="0.2">
      <c r="E82" s="261"/>
    </row>
    <row r="83" spans="1:7" x14ac:dyDescent="0.2">
      <c r="A83" s="322"/>
      <c r="B83" s="322"/>
    </row>
    <row r="84" spans="1:7" x14ac:dyDescent="0.2">
      <c r="A84" s="311"/>
      <c r="B84" s="311"/>
      <c r="C84" s="323"/>
      <c r="D84" s="323"/>
      <c r="E84" s="324"/>
      <c r="F84" s="323"/>
      <c r="G84" s="325"/>
    </row>
    <row r="85" spans="1:7" x14ac:dyDescent="0.2">
      <c r="A85" s="326"/>
      <c r="B85" s="326"/>
      <c r="C85" s="311"/>
      <c r="D85" s="311"/>
      <c r="E85" s="327"/>
      <c r="F85" s="311"/>
      <c r="G85" s="311"/>
    </row>
    <row r="86" spans="1:7" x14ac:dyDescent="0.2">
      <c r="A86" s="311"/>
      <c r="B86" s="311"/>
      <c r="C86" s="311"/>
      <c r="D86" s="311"/>
      <c r="E86" s="327"/>
      <c r="F86" s="311"/>
      <c r="G86" s="311"/>
    </row>
    <row r="87" spans="1:7" x14ac:dyDescent="0.2">
      <c r="A87" s="311"/>
      <c r="B87" s="311"/>
      <c r="C87" s="311"/>
      <c r="D87" s="311"/>
      <c r="E87" s="327"/>
      <c r="F87" s="311"/>
      <c r="G87" s="311"/>
    </row>
    <row r="88" spans="1:7" x14ac:dyDescent="0.2">
      <c r="A88" s="311"/>
      <c r="B88" s="311"/>
      <c r="C88" s="311"/>
      <c r="D88" s="311"/>
      <c r="E88" s="327"/>
      <c r="F88" s="311"/>
      <c r="G88" s="311"/>
    </row>
    <row r="89" spans="1:7" x14ac:dyDescent="0.2">
      <c r="A89" s="311"/>
      <c r="B89" s="311"/>
      <c r="C89" s="311"/>
      <c r="D89" s="311"/>
      <c r="E89" s="327"/>
      <c r="F89" s="311"/>
      <c r="G89" s="311"/>
    </row>
    <row r="90" spans="1:7" x14ac:dyDescent="0.2">
      <c r="A90" s="311"/>
      <c r="B90" s="311"/>
      <c r="C90" s="311"/>
      <c r="D90" s="311"/>
      <c r="E90" s="327"/>
      <c r="F90" s="311"/>
      <c r="G90" s="311"/>
    </row>
    <row r="91" spans="1:7" x14ac:dyDescent="0.2">
      <c r="A91" s="311"/>
      <c r="B91" s="311"/>
      <c r="C91" s="311"/>
      <c r="D91" s="311"/>
      <c r="E91" s="327"/>
      <c r="F91" s="311"/>
      <c r="G91" s="311"/>
    </row>
    <row r="92" spans="1:7" x14ac:dyDescent="0.2">
      <c r="A92" s="311"/>
      <c r="B92" s="311"/>
      <c r="C92" s="311"/>
      <c r="D92" s="311"/>
      <c r="E92" s="327"/>
      <c r="F92" s="311"/>
      <c r="G92" s="311"/>
    </row>
    <row r="93" spans="1:7" x14ac:dyDescent="0.2">
      <c r="A93" s="311"/>
      <c r="B93" s="311"/>
      <c r="C93" s="311"/>
      <c r="D93" s="311"/>
      <c r="E93" s="327"/>
      <c r="F93" s="311"/>
      <c r="G93" s="311"/>
    </row>
    <row r="94" spans="1:7" x14ac:dyDescent="0.2">
      <c r="A94" s="311"/>
      <c r="B94" s="311"/>
      <c r="C94" s="311"/>
      <c r="D94" s="311"/>
      <c r="E94" s="327"/>
      <c r="F94" s="311"/>
      <c r="G94" s="311"/>
    </row>
    <row r="95" spans="1:7" x14ac:dyDescent="0.2">
      <c r="A95" s="311"/>
      <c r="B95" s="311"/>
      <c r="C95" s="311"/>
      <c r="D95" s="311"/>
      <c r="E95" s="327"/>
      <c r="F95" s="311"/>
      <c r="G95" s="311"/>
    </row>
    <row r="96" spans="1:7" x14ac:dyDescent="0.2">
      <c r="A96" s="311"/>
      <c r="B96" s="311"/>
      <c r="C96" s="311"/>
      <c r="D96" s="311"/>
      <c r="E96" s="327"/>
      <c r="F96" s="311"/>
      <c r="G96" s="311"/>
    </row>
    <row r="97" spans="1:7" x14ac:dyDescent="0.2">
      <c r="A97" s="311"/>
      <c r="B97" s="311"/>
      <c r="C97" s="311"/>
      <c r="D97" s="311"/>
      <c r="E97" s="327"/>
      <c r="F97" s="311"/>
      <c r="G97" s="311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BE51"/>
  <sheetViews>
    <sheetView topLeftCell="A10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101" t="s">
        <v>102</v>
      </c>
      <c r="B1" s="102"/>
      <c r="C1" s="102"/>
      <c r="D1" s="102"/>
      <c r="E1" s="102"/>
      <c r="F1" s="102"/>
      <c r="G1" s="102"/>
    </row>
    <row r="2" spans="1:57" ht="12.75" customHeight="1" x14ac:dyDescent="0.2">
      <c r="A2" s="103" t="s">
        <v>32</v>
      </c>
      <c r="B2" s="104"/>
      <c r="C2" s="105" t="s">
        <v>110</v>
      </c>
      <c r="D2" s="105" t="s">
        <v>110</v>
      </c>
      <c r="E2" s="106"/>
      <c r="F2" s="107" t="s">
        <v>33</v>
      </c>
      <c r="G2" s="108"/>
    </row>
    <row r="3" spans="1:57" ht="3" hidden="1" customHeight="1" x14ac:dyDescent="0.2">
      <c r="A3" s="109"/>
      <c r="B3" s="110"/>
      <c r="C3" s="111"/>
      <c r="D3" s="111"/>
      <c r="E3" s="112"/>
      <c r="F3" s="113"/>
      <c r="G3" s="114"/>
    </row>
    <row r="4" spans="1:57" ht="12" customHeight="1" x14ac:dyDescent="0.2">
      <c r="A4" s="115" t="s">
        <v>34</v>
      </c>
      <c r="B4" s="110"/>
      <c r="C4" s="111"/>
      <c r="D4" s="111"/>
      <c r="E4" s="112"/>
      <c r="F4" s="113" t="s">
        <v>35</v>
      </c>
      <c r="G4" s="116"/>
    </row>
    <row r="5" spans="1:57" ht="12.95" customHeight="1" x14ac:dyDescent="0.2">
      <c r="A5" s="117" t="s">
        <v>159</v>
      </c>
      <c r="B5" s="118"/>
      <c r="C5" s="119" t="s">
        <v>160</v>
      </c>
      <c r="D5" s="120"/>
      <c r="E5" s="118"/>
      <c r="F5" s="113" t="s">
        <v>36</v>
      </c>
      <c r="G5" s="114"/>
    </row>
    <row r="6" spans="1:57" ht="12.95" customHeight="1" x14ac:dyDescent="0.2">
      <c r="A6" s="115" t="s">
        <v>37</v>
      </c>
      <c r="B6" s="110"/>
      <c r="C6" s="111"/>
      <c r="D6" s="111"/>
      <c r="E6" s="112"/>
      <c r="F6" s="121" t="s">
        <v>38</v>
      </c>
      <c r="G6" s="122"/>
      <c r="O6" s="123"/>
    </row>
    <row r="7" spans="1:57" ht="12.95" customHeight="1" x14ac:dyDescent="0.2">
      <c r="A7" s="124" t="s">
        <v>104</v>
      </c>
      <c r="B7" s="125"/>
      <c r="C7" s="126" t="s">
        <v>105</v>
      </c>
      <c r="D7" s="127"/>
      <c r="E7" s="127"/>
      <c r="F7" s="128" t="s">
        <v>39</v>
      </c>
      <c r="G7" s="122">
        <f>IF(G6=0,,ROUND((F30+F32)/G6,1))</f>
        <v>0</v>
      </c>
    </row>
    <row r="8" spans="1:57" x14ac:dyDescent="0.2">
      <c r="A8" s="129" t="s">
        <v>40</v>
      </c>
      <c r="B8" s="113"/>
      <c r="C8" s="130" t="s">
        <v>158</v>
      </c>
      <c r="D8" s="130"/>
      <c r="E8" s="131"/>
      <c r="F8" s="132" t="s">
        <v>41</v>
      </c>
      <c r="G8" s="133"/>
      <c r="H8" s="134"/>
      <c r="I8" s="135"/>
    </row>
    <row r="9" spans="1:57" x14ac:dyDescent="0.2">
      <c r="A9" s="129" t="s">
        <v>42</v>
      </c>
      <c r="B9" s="113"/>
      <c r="C9" s="130"/>
      <c r="D9" s="130"/>
      <c r="E9" s="131"/>
      <c r="F9" s="113"/>
      <c r="G9" s="136"/>
      <c r="H9" s="137"/>
    </row>
    <row r="10" spans="1:57" x14ac:dyDescent="0.2">
      <c r="A10" s="129" t="s">
        <v>43</v>
      </c>
      <c r="B10" s="113"/>
      <c r="C10" s="130" t="s">
        <v>157</v>
      </c>
      <c r="D10" s="130"/>
      <c r="E10" s="130"/>
      <c r="F10" s="138"/>
      <c r="G10" s="139"/>
      <c r="H10" s="140"/>
    </row>
    <row r="11" spans="1:57" ht="13.5" customHeight="1" x14ac:dyDescent="0.2">
      <c r="A11" s="129" t="s">
        <v>44</v>
      </c>
      <c r="B11" s="113"/>
      <c r="C11" s="130"/>
      <c r="D11" s="130"/>
      <c r="E11" s="130"/>
      <c r="F11" s="141" t="s">
        <v>45</v>
      </c>
      <c r="G11" s="142"/>
      <c r="H11" s="137"/>
      <c r="BA11" s="143"/>
      <c r="BB11" s="143"/>
      <c r="BC11" s="143"/>
      <c r="BD11" s="143"/>
      <c r="BE11" s="143"/>
    </row>
    <row r="12" spans="1:57" ht="12.75" customHeight="1" x14ac:dyDescent="0.2">
      <c r="A12" s="144" t="s">
        <v>46</v>
      </c>
      <c r="B12" s="110"/>
      <c r="C12" s="145"/>
      <c r="D12" s="145"/>
      <c r="E12" s="145"/>
      <c r="F12" s="146" t="s">
        <v>47</v>
      </c>
      <c r="G12" s="147"/>
      <c r="H12" s="137"/>
    </row>
    <row r="13" spans="1:57" ht="28.5" customHeight="1" thickBot="1" x14ac:dyDescent="0.25">
      <c r="A13" s="148" t="s">
        <v>48</v>
      </c>
      <c r="B13" s="149"/>
      <c r="C13" s="149"/>
      <c r="D13" s="149"/>
      <c r="E13" s="150"/>
      <c r="F13" s="150"/>
      <c r="G13" s="151"/>
      <c r="H13" s="137"/>
    </row>
    <row r="14" spans="1:57" ht="17.25" customHeight="1" thickBot="1" x14ac:dyDescent="0.25">
      <c r="A14" s="152" t="s">
        <v>49</v>
      </c>
      <c r="B14" s="153"/>
      <c r="C14" s="154"/>
      <c r="D14" s="155" t="s">
        <v>50</v>
      </c>
      <c r="E14" s="156"/>
      <c r="F14" s="156"/>
      <c r="G14" s="154"/>
    </row>
    <row r="15" spans="1:57" ht="15.95" customHeight="1" x14ac:dyDescent="0.2">
      <c r="A15" s="157"/>
      <c r="B15" s="158" t="s">
        <v>51</v>
      </c>
      <c r="C15" s="159">
        <f>'0002  Rek'!E11</f>
        <v>0</v>
      </c>
      <c r="D15" s="160" t="str">
        <f>'0002  Rek'!A16</f>
        <v>Ztížené výrobní podmínky</v>
      </c>
      <c r="E15" s="161"/>
      <c r="F15" s="162"/>
      <c r="G15" s="159">
        <f>'0002  Rek'!I16</f>
        <v>0</v>
      </c>
    </row>
    <row r="16" spans="1:57" ht="15.95" customHeight="1" x14ac:dyDescent="0.2">
      <c r="A16" s="157" t="s">
        <v>52</v>
      </c>
      <c r="B16" s="158" t="s">
        <v>53</v>
      </c>
      <c r="C16" s="159">
        <f>'0002  Rek'!F11</f>
        <v>0</v>
      </c>
      <c r="D16" s="109" t="str">
        <f>'0002  Rek'!A17</f>
        <v>Oborová přirážka</v>
      </c>
      <c r="E16" s="163"/>
      <c r="F16" s="164"/>
      <c r="G16" s="159">
        <f>'0002  Rek'!I17</f>
        <v>0</v>
      </c>
    </row>
    <row r="17" spans="1:7" ht="15.95" customHeight="1" x14ac:dyDescent="0.2">
      <c r="A17" s="157" t="s">
        <v>54</v>
      </c>
      <c r="B17" s="158" t="s">
        <v>55</v>
      </c>
      <c r="C17" s="159">
        <f>'0002  Rek'!H11</f>
        <v>0</v>
      </c>
      <c r="D17" s="109" t="str">
        <f>'0002  Rek'!A18</f>
        <v>Přesun stavebních kapacit</v>
      </c>
      <c r="E17" s="163"/>
      <c r="F17" s="164"/>
      <c r="G17" s="159">
        <f>'0002  Rek'!I18</f>
        <v>0</v>
      </c>
    </row>
    <row r="18" spans="1:7" ht="15.95" customHeight="1" x14ac:dyDescent="0.2">
      <c r="A18" s="165" t="s">
        <v>56</v>
      </c>
      <c r="B18" s="166" t="s">
        <v>57</v>
      </c>
      <c r="C18" s="159">
        <f>'0002  Rek'!G11</f>
        <v>0</v>
      </c>
      <c r="D18" s="109" t="str">
        <f>'0002  Rek'!A19</f>
        <v>Mimostaveništní doprava</v>
      </c>
      <c r="E18" s="163"/>
      <c r="F18" s="164"/>
      <c r="G18" s="159">
        <f>'0002  Rek'!I19</f>
        <v>0</v>
      </c>
    </row>
    <row r="19" spans="1:7" ht="15.95" customHeight="1" x14ac:dyDescent="0.2">
      <c r="A19" s="167" t="s">
        <v>58</v>
      </c>
      <c r="B19" s="158"/>
      <c r="C19" s="159">
        <f>SUM(C15:C18)</f>
        <v>0</v>
      </c>
      <c r="D19" s="109" t="str">
        <f>'0002  Rek'!A20</f>
        <v>Zařízení staveniště</v>
      </c>
      <c r="E19" s="163"/>
      <c r="F19" s="164"/>
      <c r="G19" s="159">
        <f>'0002  Rek'!I20</f>
        <v>0</v>
      </c>
    </row>
    <row r="20" spans="1:7" ht="15.95" customHeight="1" x14ac:dyDescent="0.2">
      <c r="A20" s="167"/>
      <c r="B20" s="158"/>
      <c r="C20" s="159"/>
      <c r="D20" s="109" t="str">
        <f>'0002  Rek'!A21</f>
        <v>Provoz investora</v>
      </c>
      <c r="E20" s="163"/>
      <c r="F20" s="164"/>
      <c r="G20" s="159">
        <f>'0002  Rek'!I21</f>
        <v>0</v>
      </c>
    </row>
    <row r="21" spans="1:7" ht="15.95" customHeight="1" x14ac:dyDescent="0.2">
      <c r="A21" s="167" t="s">
        <v>29</v>
      </c>
      <c r="B21" s="158"/>
      <c r="C21" s="159">
        <f>'0002  Rek'!I11</f>
        <v>0</v>
      </c>
      <c r="D21" s="109" t="str">
        <f>'0002  Rek'!A22</f>
        <v>Kompletační činnost (IČD)</v>
      </c>
      <c r="E21" s="163"/>
      <c r="F21" s="164"/>
      <c r="G21" s="159">
        <f>'0002  Rek'!I22</f>
        <v>0</v>
      </c>
    </row>
    <row r="22" spans="1:7" ht="15.95" customHeight="1" x14ac:dyDescent="0.2">
      <c r="A22" s="168" t="s">
        <v>59</v>
      </c>
      <c r="B22" s="137"/>
      <c r="C22" s="159">
        <f>C19+C21</f>
        <v>0</v>
      </c>
      <c r="D22" s="109" t="s">
        <v>60</v>
      </c>
      <c r="E22" s="163"/>
      <c r="F22" s="164"/>
      <c r="G22" s="159">
        <f>G23-SUM(G15:G21)</f>
        <v>0</v>
      </c>
    </row>
    <row r="23" spans="1:7" ht="15.95" customHeight="1" thickBot="1" x14ac:dyDescent="0.25">
      <c r="A23" s="169" t="s">
        <v>61</v>
      </c>
      <c r="B23" s="170"/>
      <c r="C23" s="171">
        <f>C22+G23</f>
        <v>0</v>
      </c>
      <c r="D23" s="172" t="s">
        <v>62</v>
      </c>
      <c r="E23" s="173"/>
      <c r="F23" s="174"/>
      <c r="G23" s="159">
        <f>'0002  Rek'!H24</f>
        <v>0</v>
      </c>
    </row>
    <row r="24" spans="1:7" x14ac:dyDescent="0.2">
      <c r="A24" s="175" t="s">
        <v>63</v>
      </c>
      <c r="B24" s="176"/>
      <c r="C24" s="177"/>
      <c r="D24" s="176" t="s">
        <v>64</v>
      </c>
      <c r="E24" s="176"/>
      <c r="F24" s="178" t="s">
        <v>65</v>
      </c>
      <c r="G24" s="179"/>
    </row>
    <row r="25" spans="1:7" x14ac:dyDescent="0.2">
      <c r="A25" s="168" t="s">
        <v>66</v>
      </c>
      <c r="B25" s="137"/>
      <c r="C25" s="180"/>
      <c r="D25" s="137" t="s">
        <v>66</v>
      </c>
      <c r="F25" s="181" t="s">
        <v>66</v>
      </c>
      <c r="G25" s="182"/>
    </row>
    <row r="26" spans="1:7" ht="37.5" customHeight="1" x14ac:dyDescent="0.2">
      <c r="A26" s="168" t="s">
        <v>67</v>
      </c>
      <c r="B26" s="183"/>
      <c r="C26" s="180"/>
      <c r="D26" s="137" t="s">
        <v>67</v>
      </c>
      <c r="F26" s="181" t="s">
        <v>67</v>
      </c>
      <c r="G26" s="182"/>
    </row>
    <row r="27" spans="1:7" x14ac:dyDescent="0.2">
      <c r="A27" s="168"/>
      <c r="B27" s="184"/>
      <c r="C27" s="180"/>
      <c r="D27" s="137"/>
      <c r="F27" s="181"/>
      <c r="G27" s="182"/>
    </row>
    <row r="28" spans="1:7" x14ac:dyDescent="0.2">
      <c r="A28" s="168" t="s">
        <v>68</v>
      </c>
      <c r="B28" s="137"/>
      <c r="C28" s="180"/>
      <c r="D28" s="181" t="s">
        <v>69</v>
      </c>
      <c r="E28" s="180"/>
      <c r="F28" s="185" t="s">
        <v>69</v>
      </c>
      <c r="G28" s="182"/>
    </row>
    <row r="29" spans="1:7" ht="69" customHeight="1" x14ac:dyDescent="0.2">
      <c r="A29" s="168"/>
      <c r="B29" s="137"/>
      <c r="C29" s="186"/>
      <c r="D29" s="187"/>
      <c r="E29" s="186"/>
      <c r="F29" s="137"/>
      <c r="G29" s="182"/>
    </row>
    <row r="30" spans="1:7" x14ac:dyDescent="0.2">
      <c r="A30" s="188" t="s">
        <v>11</v>
      </c>
      <c r="B30" s="189"/>
      <c r="C30" s="190">
        <v>21</v>
      </c>
      <c r="D30" s="189" t="s">
        <v>70</v>
      </c>
      <c r="E30" s="191"/>
      <c r="F30" s="192">
        <f>C23-F32</f>
        <v>0</v>
      </c>
      <c r="G30" s="193"/>
    </row>
    <row r="31" spans="1:7" x14ac:dyDescent="0.2">
      <c r="A31" s="188" t="s">
        <v>71</v>
      </c>
      <c r="B31" s="189"/>
      <c r="C31" s="190">
        <f>C30</f>
        <v>21</v>
      </c>
      <c r="D31" s="189" t="s">
        <v>72</v>
      </c>
      <c r="E31" s="191"/>
      <c r="F31" s="192">
        <f>ROUND(PRODUCT(F30,C31/100),0)</f>
        <v>0</v>
      </c>
      <c r="G31" s="193"/>
    </row>
    <row r="32" spans="1:7" x14ac:dyDescent="0.2">
      <c r="A32" s="188" t="s">
        <v>11</v>
      </c>
      <c r="B32" s="189"/>
      <c r="C32" s="190">
        <v>0</v>
      </c>
      <c r="D32" s="189" t="s">
        <v>72</v>
      </c>
      <c r="E32" s="191"/>
      <c r="F32" s="192">
        <v>0</v>
      </c>
      <c r="G32" s="193"/>
    </row>
    <row r="33" spans="1:8" x14ac:dyDescent="0.2">
      <c r="A33" s="188" t="s">
        <v>71</v>
      </c>
      <c r="B33" s="194"/>
      <c r="C33" s="195">
        <f>C32</f>
        <v>0</v>
      </c>
      <c r="D33" s="189" t="s">
        <v>72</v>
      </c>
      <c r="E33" s="164"/>
      <c r="F33" s="192">
        <f>ROUND(PRODUCT(F32,C33/100),0)</f>
        <v>0</v>
      </c>
      <c r="G33" s="193"/>
    </row>
    <row r="34" spans="1:8" s="201" customFormat="1" ht="19.5" customHeight="1" thickBot="1" x14ac:dyDescent="0.3">
      <c r="A34" s="196" t="s">
        <v>73</v>
      </c>
      <c r="B34" s="197"/>
      <c r="C34" s="197"/>
      <c r="D34" s="197"/>
      <c r="E34" s="198"/>
      <c r="F34" s="199">
        <f>ROUND(SUM(F30:F33),0)</f>
        <v>0</v>
      </c>
      <c r="G34" s="200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202"/>
      <c r="C37" s="202"/>
      <c r="D37" s="202"/>
      <c r="E37" s="202"/>
      <c r="F37" s="202"/>
      <c r="G37" s="202"/>
      <c r="H37" s="1" t="s">
        <v>1</v>
      </c>
    </row>
    <row r="38" spans="1:8" ht="12.75" customHeight="1" x14ac:dyDescent="0.2">
      <c r="A38" s="203"/>
      <c r="B38" s="202"/>
      <c r="C38" s="202"/>
      <c r="D38" s="202"/>
      <c r="E38" s="202"/>
      <c r="F38" s="202"/>
      <c r="G38" s="202"/>
      <c r="H38" s="1" t="s">
        <v>1</v>
      </c>
    </row>
    <row r="39" spans="1:8" x14ac:dyDescent="0.2">
      <c r="A39" s="203"/>
      <c r="B39" s="202"/>
      <c r="C39" s="202"/>
      <c r="D39" s="202"/>
      <c r="E39" s="202"/>
      <c r="F39" s="202"/>
      <c r="G39" s="202"/>
      <c r="H39" s="1" t="s">
        <v>1</v>
      </c>
    </row>
    <row r="40" spans="1:8" x14ac:dyDescent="0.2">
      <c r="A40" s="203"/>
      <c r="B40" s="202"/>
      <c r="C40" s="202"/>
      <c r="D40" s="202"/>
      <c r="E40" s="202"/>
      <c r="F40" s="202"/>
      <c r="G40" s="202"/>
      <c r="H40" s="1" t="s">
        <v>1</v>
      </c>
    </row>
    <row r="41" spans="1:8" x14ac:dyDescent="0.2">
      <c r="A41" s="203"/>
      <c r="B41" s="202"/>
      <c r="C41" s="202"/>
      <c r="D41" s="202"/>
      <c r="E41" s="202"/>
      <c r="F41" s="202"/>
      <c r="G41" s="202"/>
      <c r="H41" s="1" t="s">
        <v>1</v>
      </c>
    </row>
    <row r="42" spans="1:8" x14ac:dyDescent="0.2">
      <c r="A42" s="203"/>
      <c r="B42" s="202"/>
      <c r="C42" s="202"/>
      <c r="D42" s="202"/>
      <c r="E42" s="202"/>
      <c r="F42" s="202"/>
      <c r="G42" s="202"/>
      <c r="H42" s="1" t="s">
        <v>1</v>
      </c>
    </row>
    <row r="43" spans="1:8" x14ac:dyDescent="0.2">
      <c r="A43" s="203"/>
      <c r="B43" s="202"/>
      <c r="C43" s="202"/>
      <c r="D43" s="202"/>
      <c r="E43" s="202"/>
      <c r="F43" s="202"/>
      <c r="G43" s="202"/>
      <c r="H43" s="1" t="s">
        <v>1</v>
      </c>
    </row>
    <row r="44" spans="1:8" ht="12.75" customHeight="1" x14ac:dyDescent="0.2">
      <c r="A44" s="203"/>
      <c r="B44" s="202"/>
      <c r="C44" s="202"/>
      <c r="D44" s="202"/>
      <c r="E44" s="202"/>
      <c r="F44" s="202"/>
      <c r="G44" s="202"/>
      <c r="H44" s="1" t="s">
        <v>1</v>
      </c>
    </row>
    <row r="45" spans="1:8" ht="12.75" customHeight="1" x14ac:dyDescent="0.2">
      <c r="A45" s="203"/>
      <c r="B45" s="202"/>
      <c r="C45" s="202"/>
      <c r="D45" s="202"/>
      <c r="E45" s="202"/>
      <c r="F45" s="202"/>
      <c r="G45" s="202"/>
      <c r="H45" s="1" t="s">
        <v>1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</sheetData>
  <mergeCells count="18"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E7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5" t="s">
        <v>2</v>
      </c>
      <c r="B1" s="206"/>
      <c r="C1" s="207" t="s">
        <v>106</v>
      </c>
      <c r="D1" s="208"/>
      <c r="E1" s="209"/>
      <c r="F1" s="208"/>
      <c r="G1" s="210" t="s">
        <v>75</v>
      </c>
      <c r="H1" s="211" t="s">
        <v>110</v>
      </c>
      <c r="I1" s="212"/>
    </row>
    <row r="2" spans="1:57" ht="13.5" thickBot="1" x14ac:dyDescent="0.25">
      <c r="A2" s="213" t="s">
        <v>76</v>
      </c>
      <c r="B2" s="214"/>
      <c r="C2" s="215" t="s">
        <v>161</v>
      </c>
      <c r="D2" s="216"/>
      <c r="E2" s="217"/>
      <c r="F2" s="216"/>
      <c r="G2" s="218"/>
      <c r="H2" s="219"/>
      <c r="I2" s="220"/>
    </row>
    <row r="3" spans="1:57" ht="13.5" thickTop="1" x14ac:dyDescent="0.2">
      <c r="F3" s="137"/>
    </row>
    <row r="4" spans="1:57" ht="19.5" customHeight="1" x14ac:dyDescent="0.25">
      <c r="A4" s="221" t="s">
        <v>77</v>
      </c>
      <c r="B4" s="222"/>
      <c r="C4" s="222"/>
      <c r="D4" s="222"/>
      <c r="E4" s="223"/>
      <c r="F4" s="222"/>
      <c r="G4" s="222"/>
      <c r="H4" s="222"/>
      <c r="I4" s="222"/>
    </row>
    <row r="5" spans="1:57" ht="13.5" thickBot="1" x14ac:dyDescent="0.25"/>
    <row r="6" spans="1:57" s="137" customFormat="1" ht="13.5" thickBot="1" x14ac:dyDescent="0.25">
      <c r="A6" s="224"/>
      <c r="B6" s="225" t="s">
        <v>78</v>
      </c>
      <c r="C6" s="225"/>
      <c r="D6" s="226"/>
      <c r="E6" s="227" t="s">
        <v>25</v>
      </c>
      <c r="F6" s="228" t="s">
        <v>26</v>
      </c>
      <c r="G6" s="228" t="s">
        <v>27</v>
      </c>
      <c r="H6" s="228" t="s">
        <v>28</v>
      </c>
      <c r="I6" s="229" t="s">
        <v>29</v>
      </c>
    </row>
    <row r="7" spans="1:57" s="137" customFormat="1" x14ac:dyDescent="0.2">
      <c r="A7" s="328" t="str">
        <f>'0002  Pol'!B7</f>
        <v>1</v>
      </c>
      <c r="B7" s="70" t="str">
        <f>'0002  Pol'!C7</f>
        <v>Zemní práce</v>
      </c>
      <c r="D7" s="230"/>
      <c r="E7" s="329">
        <f>'0002  Pol'!BA14</f>
        <v>0</v>
      </c>
      <c r="F7" s="330">
        <f>'0002  Pol'!BB14</f>
        <v>0</v>
      </c>
      <c r="G7" s="330">
        <f>'0002  Pol'!BC14</f>
        <v>0</v>
      </c>
      <c r="H7" s="330">
        <f>'0002  Pol'!BD14</f>
        <v>0</v>
      </c>
      <c r="I7" s="331">
        <f>'0002  Pol'!BE14</f>
        <v>0</v>
      </c>
    </row>
    <row r="8" spans="1:57" s="137" customFormat="1" x14ac:dyDescent="0.2">
      <c r="A8" s="328" t="str">
        <f>'0002  Pol'!B15</f>
        <v>3</v>
      </c>
      <c r="B8" s="70" t="str">
        <f>'0002  Pol'!C15</f>
        <v>Svislé a kompletní konstrukce</v>
      </c>
      <c r="D8" s="230"/>
      <c r="E8" s="329">
        <f>'0002  Pol'!BA18</f>
        <v>0</v>
      </c>
      <c r="F8" s="330">
        <f>'0002  Pol'!BB18</f>
        <v>0</v>
      </c>
      <c r="G8" s="330">
        <f>'0002  Pol'!BC18</f>
        <v>0</v>
      </c>
      <c r="H8" s="330">
        <f>'0002  Pol'!BD18</f>
        <v>0</v>
      </c>
      <c r="I8" s="331">
        <f>'0002  Pol'!BE18</f>
        <v>0</v>
      </c>
    </row>
    <row r="9" spans="1:57" s="137" customFormat="1" x14ac:dyDescent="0.2">
      <c r="A9" s="328" t="str">
        <f>'0002  Pol'!B19</f>
        <v>96</v>
      </c>
      <c r="B9" s="70" t="str">
        <f>'0002  Pol'!C19</f>
        <v>Bourání konstrukcí</v>
      </c>
      <c r="D9" s="230"/>
      <c r="E9" s="329">
        <f>'0002  Pol'!BA22</f>
        <v>0</v>
      </c>
      <c r="F9" s="330">
        <f>'0002  Pol'!BB22</f>
        <v>0</v>
      </c>
      <c r="G9" s="330">
        <f>'0002  Pol'!BC22</f>
        <v>0</v>
      </c>
      <c r="H9" s="330">
        <f>'0002  Pol'!BD22</f>
        <v>0</v>
      </c>
      <c r="I9" s="331">
        <f>'0002  Pol'!BE22</f>
        <v>0</v>
      </c>
    </row>
    <row r="10" spans="1:57" s="137" customFormat="1" ht="13.5" thickBot="1" x14ac:dyDescent="0.25">
      <c r="A10" s="328" t="str">
        <f>'0002  Pol'!B23</f>
        <v>99</v>
      </c>
      <c r="B10" s="70" t="str">
        <f>'0002  Pol'!C23</f>
        <v>Staveništní přesun hmot</v>
      </c>
      <c r="D10" s="230"/>
      <c r="E10" s="329">
        <f>'0002  Pol'!BA25</f>
        <v>0</v>
      </c>
      <c r="F10" s="330">
        <f>'0002  Pol'!BB25</f>
        <v>0</v>
      </c>
      <c r="G10" s="330">
        <f>'0002  Pol'!BC25</f>
        <v>0</v>
      </c>
      <c r="H10" s="330">
        <f>'0002  Pol'!BD25</f>
        <v>0</v>
      </c>
      <c r="I10" s="331">
        <f>'0002  Pol'!BE25</f>
        <v>0</v>
      </c>
    </row>
    <row r="11" spans="1:57" s="14" customFormat="1" ht="13.5" thickBot="1" x14ac:dyDescent="0.25">
      <c r="A11" s="231"/>
      <c r="B11" s="232" t="s">
        <v>79</v>
      </c>
      <c r="C11" s="232"/>
      <c r="D11" s="233"/>
      <c r="E11" s="234">
        <f>SUM(E7:E10)</f>
        <v>0</v>
      </c>
      <c r="F11" s="235">
        <f>SUM(F7:F10)</f>
        <v>0</v>
      </c>
      <c r="G11" s="235">
        <f>SUM(G7:G10)</f>
        <v>0</v>
      </c>
      <c r="H11" s="235">
        <f>SUM(H7:H10)</f>
        <v>0</v>
      </c>
      <c r="I11" s="236">
        <f>SUM(I7:I10)</f>
        <v>0</v>
      </c>
    </row>
    <row r="12" spans="1:57" x14ac:dyDescent="0.2">
      <c r="A12" s="137"/>
      <c r="B12" s="137"/>
      <c r="C12" s="137"/>
      <c r="D12" s="137"/>
      <c r="E12" s="137"/>
      <c r="F12" s="137"/>
      <c r="G12" s="137"/>
      <c r="H12" s="137"/>
      <c r="I12" s="137"/>
    </row>
    <row r="13" spans="1:57" ht="19.5" customHeight="1" x14ac:dyDescent="0.25">
      <c r="A13" s="222" t="s">
        <v>80</v>
      </c>
      <c r="B13" s="222"/>
      <c r="C13" s="222"/>
      <c r="D13" s="222"/>
      <c r="E13" s="222"/>
      <c r="F13" s="222"/>
      <c r="G13" s="237"/>
      <c r="H13" s="222"/>
      <c r="I13" s="222"/>
      <c r="BA13" s="143"/>
      <c r="BB13" s="143"/>
      <c r="BC13" s="143"/>
      <c r="BD13" s="143"/>
      <c r="BE13" s="143"/>
    </row>
    <row r="14" spans="1:57" ht="13.5" thickBot="1" x14ac:dyDescent="0.25"/>
    <row r="15" spans="1:57" x14ac:dyDescent="0.2">
      <c r="A15" s="175" t="s">
        <v>81</v>
      </c>
      <c r="B15" s="176"/>
      <c r="C15" s="176"/>
      <c r="D15" s="238"/>
      <c r="E15" s="239" t="s">
        <v>82</v>
      </c>
      <c r="F15" s="240" t="s">
        <v>12</v>
      </c>
      <c r="G15" s="241" t="s">
        <v>83</v>
      </c>
      <c r="H15" s="242"/>
      <c r="I15" s="243" t="s">
        <v>82</v>
      </c>
    </row>
    <row r="16" spans="1:57" x14ac:dyDescent="0.2">
      <c r="A16" s="167" t="s">
        <v>149</v>
      </c>
      <c r="B16" s="158"/>
      <c r="C16" s="158"/>
      <c r="D16" s="244"/>
      <c r="E16" s="245"/>
      <c r="F16" s="246"/>
      <c r="G16" s="247">
        <v>0</v>
      </c>
      <c r="H16" s="248"/>
      <c r="I16" s="249">
        <f>E16+F16*G16/100</f>
        <v>0</v>
      </c>
      <c r="BA16" s="1">
        <v>0</v>
      </c>
    </row>
    <row r="17" spans="1:53" x14ac:dyDescent="0.2">
      <c r="A17" s="167" t="s">
        <v>150</v>
      </c>
      <c r="B17" s="158"/>
      <c r="C17" s="158"/>
      <c r="D17" s="244"/>
      <c r="E17" s="245"/>
      <c r="F17" s="246"/>
      <c r="G17" s="247">
        <v>0</v>
      </c>
      <c r="H17" s="248"/>
      <c r="I17" s="249">
        <f>E17+F17*G17/100</f>
        <v>0</v>
      </c>
      <c r="BA17" s="1">
        <v>0</v>
      </c>
    </row>
    <row r="18" spans="1:53" x14ac:dyDescent="0.2">
      <c r="A18" s="167" t="s">
        <v>151</v>
      </c>
      <c r="B18" s="158"/>
      <c r="C18" s="158"/>
      <c r="D18" s="244"/>
      <c r="E18" s="245"/>
      <c r="F18" s="246"/>
      <c r="G18" s="247">
        <v>0</v>
      </c>
      <c r="H18" s="248"/>
      <c r="I18" s="249">
        <f>E18+F18*G18/100</f>
        <v>0</v>
      </c>
      <c r="BA18" s="1">
        <v>0</v>
      </c>
    </row>
    <row r="19" spans="1:53" x14ac:dyDescent="0.2">
      <c r="A19" s="167" t="s">
        <v>152</v>
      </c>
      <c r="B19" s="158"/>
      <c r="C19" s="158"/>
      <c r="D19" s="244"/>
      <c r="E19" s="245"/>
      <c r="F19" s="246"/>
      <c r="G19" s="247">
        <v>0</v>
      </c>
      <c r="H19" s="248"/>
      <c r="I19" s="249">
        <f>E19+F19*G19/100</f>
        <v>0</v>
      </c>
      <c r="BA19" s="1">
        <v>0</v>
      </c>
    </row>
    <row r="20" spans="1:53" x14ac:dyDescent="0.2">
      <c r="A20" s="167" t="s">
        <v>153</v>
      </c>
      <c r="B20" s="158"/>
      <c r="C20" s="158"/>
      <c r="D20" s="244"/>
      <c r="E20" s="245"/>
      <c r="F20" s="246"/>
      <c r="G20" s="247">
        <v>0</v>
      </c>
      <c r="H20" s="248"/>
      <c r="I20" s="249">
        <f>E20+F20*G20/100</f>
        <v>0</v>
      </c>
      <c r="BA20" s="1">
        <v>1</v>
      </c>
    </row>
    <row r="21" spans="1:53" x14ac:dyDescent="0.2">
      <c r="A21" s="167" t="s">
        <v>154</v>
      </c>
      <c r="B21" s="158"/>
      <c r="C21" s="158"/>
      <c r="D21" s="244"/>
      <c r="E21" s="245"/>
      <c r="F21" s="246"/>
      <c r="G21" s="247">
        <v>0</v>
      </c>
      <c r="H21" s="248"/>
      <c r="I21" s="249">
        <f>E21+F21*G21/100</f>
        <v>0</v>
      </c>
      <c r="BA21" s="1">
        <v>1</v>
      </c>
    </row>
    <row r="22" spans="1:53" x14ac:dyDescent="0.2">
      <c r="A22" s="167" t="s">
        <v>155</v>
      </c>
      <c r="B22" s="158"/>
      <c r="C22" s="158"/>
      <c r="D22" s="244"/>
      <c r="E22" s="245"/>
      <c r="F22" s="246"/>
      <c r="G22" s="247">
        <v>0</v>
      </c>
      <c r="H22" s="248"/>
      <c r="I22" s="249">
        <f>E22+F22*G22/100</f>
        <v>0</v>
      </c>
      <c r="BA22" s="1">
        <v>2</v>
      </c>
    </row>
    <row r="23" spans="1:53" x14ac:dyDescent="0.2">
      <c r="A23" s="167" t="s">
        <v>156</v>
      </c>
      <c r="B23" s="158"/>
      <c r="C23" s="158"/>
      <c r="D23" s="244"/>
      <c r="E23" s="245"/>
      <c r="F23" s="246"/>
      <c r="G23" s="247">
        <v>0</v>
      </c>
      <c r="H23" s="248"/>
      <c r="I23" s="249">
        <f>E23+F23*G23/100</f>
        <v>0</v>
      </c>
      <c r="BA23" s="1">
        <v>2</v>
      </c>
    </row>
    <row r="24" spans="1:53" ht="13.5" thickBot="1" x14ac:dyDescent="0.25">
      <c r="A24" s="250"/>
      <c r="B24" s="251" t="s">
        <v>84</v>
      </c>
      <c r="C24" s="252"/>
      <c r="D24" s="253"/>
      <c r="E24" s="254"/>
      <c r="F24" s="255"/>
      <c r="G24" s="255"/>
      <c r="H24" s="256">
        <f>SUM(I16:I23)</f>
        <v>0</v>
      </c>
      <c r="I24" s="257"/>
    </row>
    <row r="26" spans="1:53" x14ac:dyDescent="0.2">
      <c r="B26" s="14"/>
      <c r="F26" s="258"/>
      <c r="G26" s="259"/>
      <c r="H26" s="259"/>
      <c r="I26" s="54"/>
    </row>
    <row r="27" spans="1:53" x14ac:dyDescent="0.2">
      <c r="F27" s="258"/>
      <c r="G27" s="259"/>
      <c r="H27" s="259"/>
      <c r="I27" s="54"/>
    </row>
    <row r="28" spans="1:53" x14ac:dyDescent="0.2">
      <c r="F28" s="258"/>
      <c r="G28" s="259"/>
      <c r="H28" s="259"/>
      <c r="I28" s="54"/>
    </row>
    <row r="29" spans="1:53" x14ac:dyDescent="0.2">
      <c r="F29" s="258"/>
      <c r="G29" s="259"/>
      <c r="H29" s="259"/>
      <c r="I29" s="54"/>
    </row>
    <row r="30" spans="1:53" x14ac:dyDescent="0.2">
      <c r="F30" s="258"/>
      <c r="G30" s="259"/>
      <c r="H30" s="259"/>
      <c r="I30" s="54"/>
    </row>
    <row r="31" spans="1:53" x14ac:dyDescent="0.2">
      <c r="F31" s="258"/>
      <c r="G31" s="259"/>
      <c r="H31" s="259"/>
      <c r="I31" s="54"/>
    </row>
    <row r="32" spans="1:53" x14ac:dyDescent="0.2">
      <c r="F32" s="258"/>
      <c r="G32" s="259"/>
      <c r="H32" s="259"/>
      <c r="I32" s="54"/>
    </row>
    <row r="33" spans="6:9" x14ac:dyDescent="0.2">
      <c r="F33" s="258"/>
      <c r="G33" s="259"/>
      <c r="H33" s="259"/>
      <c r="I33" s="54"/>
    </row>
    <row r="34" spans="6:9" x14ac:dyDescent="0.2">
      <c r="F34" s="258"/>
      <c r="G34" s="259"/>
      <c r="H34" s="259"/>
      <c r="I34" s="54"/>
    </row>
    <row r="35" spans="6:9" x14ac:dyDescent="0.2">
      <c r="F35" s="258"/>
      <c r="G35" s="259"/>
      <c r="H35" s="259"/>
      <c r="I35" s="54"/>
    </row>
    <row r="36" spans="6:9" x14ac:dyDescent="0.2">
      <c r="F36" s="258"/>
      <c r="G36" s="259"/>
      <c r="H36" s="259"/>
      <c r="I36" s="54"/>
    </row>
    <row r="37" spans="6:9" x14ac:dyDescent="0.2">
      <c r="F37" s="258"/>
      <c r="G37" s="259"/>
      <c r="H37" s="259"/>
      <c r="I37" s="54"/>
    </row>
    <row r="38" spans="6:9" x14ac:dyDescent="0.2">
      <c r="F38" s="258"/>
      <c r="G38" s="259"/>
      <c r="H38" s="259"/>
      <c r="I38" s="54"/>
    </row>
    <row r="39" spans="6:9" x14ac:dyDescent="0.2">
      <c r="F39" s="258"/>
      <c r="G39" s="259"/>
      <c r="H39" s="259"/>
      <c r="I39" s="54"/>
    </row>
    <row r="40" spans="6:9" x14ac:dyDescent="0.2">
      <c r="F40" s="258"/>
      <c r="G40" s="259"/>
      <c r="H40" s="259"/>
      <c r="I40" s="54"/>
    </row>
    <row r="41" spans="6:9" x14ac:dyDescent="0.2">
      <c r="F41" s="258"/>
      <c r="G41" s="259"/>
      <c r="H41" s="259"/>
      <c r="I41" s="54"/>
    </row>
    <row r="42" spans="6:9" x14ac:dyDescent="0.2">
      <c r="F42" s="258"/>
      <c r="G42" s="259"/>
      <c r="H42" s="259"/>
      <c r="I42" s="54"/>
    </row>
    <row r="43" spans="6:9" x14ac:dyDescent="0.2">
      <c r="F43" s="258"/>
      <c r="G43" s="259"/>
      <c r="H43" s="259"/>
      <c r="I43" s="54"/>
    </row>
    <row r="44" spans="6:9" x14ac:dyDescent="0.2">
      <c r="F44" s="258"/>
      <c r="G44" s="259"/>
      <c r="H44" s="259"/>
      <c r="I44" s="54"/>
    </row>
    <row r="45" spans="6:9" x14ac:dyDescent="0.2">
      <c r="F45" s="258"/>
      <c r="G45" s="259"/>
      <c r="H45" s="259"/>
      <c r="I45" s="54"/>
    </row>
    <row r="46" spans="6:9" x14ac:dyDescent="0.2">
      <c r="F46" s="258"/>
      <c r="G46" s="259"/>
      <c r="H46" s="259"/>
      <c r="I46" s="54"/>
    </row>
    <row r="47" spans="6:9" x14ac:dyDescent="0.2">
      <c r="F47" s="258"/>
      <c r="G47" s="259"/>
      <c r="H47" s="259"/>
      <c r="I47" s="54"/>
    </row>
    <row r="48" spans="6:9" x14ac:dyDescent="0.2">
      <c r="F48" s="258"/>
      <c r="G48" s="259"/>
      <c r="H48" s="259"/>
      <c r="I48" s="54"/>
    </row>
    <row r="49" spans="6:9" x14ac:dyDescent="0.2">
      <c r="F49" s="258"/>
      <c r="G49" s="259"/>
      <c r="H49" s="259"/>
      <c r="I49" s="54"/>
    </row>
    <row r="50" spans="6:9" x14ac:dyDescent="0.2">
      <c r="F50" s="258"/>
      <c r="G50" s="259"/>
      <c r="H50" s="259"/>
      <c r="I50" s="54"/>
    </row>
    <row r="51" spans="6:9" x14ac:dyDescent="0.2">
      <c r="F51" s="258"/>
      <c r="G51" s="259"/>
      <c r="H51" s="259"/>
      <c r="I51" s="54"/>
    </row>
    <row r="52" spans="6:9" x14ac:dyDescent="0.2">
      <c r="F52" s="258"/>
      <c r="G52" s="259"/>
      <c r="H52" s="259"/>
      <c r="I52" s="54"/>
    </row>
    <row r="53" spans="6:9" x14ac:dyDescent="0.2">
      <c r="F53" s="258"/>
      <c r="G53" s="259"/>
      <c r="H53" s="259"/>
      <c r="I53" s="54"/>
    </row>
    <row r="54" spans="6:9" x14ac:dyDescent="0.2">
      <c r="F54" s="258"/>
      <c r="G54" s="259"/>
      <c r="H54" s="259"/>
      <c r="I54" s="54"/>
    </row>
    <row r="55" spans="6:9" x14ac:dyDescent="0.2">
      <c r="F55" s="258"/>
      <c r="G55" s="259"/>
      <c r="H55" s="259"/>
      <c r="I55" s="54"/>
    </row>
    <row r="56" spans="6:9" x14ac:dyDescent="0.2">
      <c r="F56" s="258"/>
      <c r="G56" s="259"/>
      <c r="H56" s="259"/>
      <c r="I56" s="54"/>
    </row>
    <row r="57" spans="6:9" x14ac:dyDescent="0.2">
      <c r="F57" s="258"/>
      <c r="G57" s="259"/>
      <c r="H57" s="259"/>
      <c r="I57" s="54"/>
    </row>
    <row r="58" spans="6:9" x14ac:dyDescent="0.2">
      <c r="F58" s="258"/>
      <c r="G58" s="259"/>
      <c r="H58" s="259"/>
      <c r="I58" s="54"/>
    </row>
    <row r="59" spans="6:9" x14ac:dyDescent="0.2">
      <c r="F59" s="258"/>
      <c r="G59" s="259"/>
      <c r="H59" s="259"/>
      <c r="I59" s="54"/>
    </row>
    <row r="60" spans="6:9" x14ac:dyDescent="0.2">
      <c r="F60" s="258"/>
      <c r="G60" s="259"/>
      <c r="H60" s="259"/>
      <c r="I60" s="54"/>
    </row>
    <row r="61" spans="6:9" x14ac:dyDescent="0.2">
      <c r="F61" s="258"/>
      <c r="G61" s="259"/>
      <c r="H61" s="259"/>
      <c r="I61" s="54"/>
    </row>
    <row r="62" spans="6:9" x14ac:dyDescent="0.2">
      <c r="F62" s="258"/>
      <c r="G62" s="259"/>
      <c r="H62" s="259"/>
      <c r="I62" s="54"/>
    </row>
    <row r="63" spans="6:9" x14ac:dyDescent="0.2">
      <c r="F63" s="258"/>
      <c r="G63" s="259"/>
      <c r="H63" s="259"/>
      <c r="I63" s="54"/>
    </row>
    <row r="64" spans="6:9" x14ac:dyDescent="0.2">
      <c r="F64" s="258"/>
      <c r="G64" s="259"/>
      <c r="H64" s="259"/>
      <c r="I64" s="54"/>
    </row>
    <row r="65" spans="6:9" x14ac:dyDescent="0.2">
      <c r="F65" s="258"/>
      <c r="G65" s="259"/>
      <c r="H65" s="259"/>
      <c r="I65" s="54"/>
    </row>
    <row r="66" spans="6:9" x14ac:dyDescent="0.2">
      <c r="F66" s="258"/>
      <c r="G66" s="259"/>
      <c r="H66" s="259"/>
      <c r="I66" s="54"/>
    </row>
    <row r="67" spans="6:9" x14ac:dyDescent="0.2">
      <c r="F67" s="258"/>
      <c r="G67" s="259"/>
      <c r="H67" s="259"/>
      <c r="I67" s="54"/>
    </row>
    <row r="68" spans="6:9" x14ac:dyDescent="0.2">
      <c r="F68" s="258"/>
      <c r="G68" s="259"/>
      <c r="H68" s="259"/>
      <c r="I68" s="54"/>
    </row>
    <row r="69" spans="6:9" x14ac:dyDescent="0.2">
      <c r="F69" s="258"/>
      <c r="G69" s="259"/>
      <c r="H69" s="259"/>
      <c r="I69" s="54"/>
    </row>
    <row r="70" spans="6:9" x14ac:dyDescent="0.2">
      <c r="F70" s="258"/>
      <c r="G70" s="259"/>
      <c r="H70" s="259"/>
      <c r="I70" s="54"/>
    </row>
    <row r="71" spans="6:9" x14ac:dyDescent="0.2">
      <c r="F71" s="258"/>
      <c r="G71" s="259"/>
      <c r="H71" s="259"/>
      <c r="I71" s="54"/>
    </row>
    <row r="72" spans="6:9" x14ac:dyDescent="0.2">
      <c r="F72" s="258"/>
      <c r="G72" s="259"/>
      <c r="H72" s="259"/>
      <c r="I72" s="54"/>
    </row>
    <row r="73" spans="6:9" x14ac:dyDescent="0.2">
      <c r="F73" s="258"/>
      <c r="G73" s="259"/>
      <c r="H73" s="259"/>
      <c r="I73" s="54"/>
    </row>
    <row r="74" spans="6:9" x14ac:dyDescent="0.2">
      <c r="F74" s="258"/>
      <c r="G74" s="259"/>
      <c r="H74" s="259"/>
      <c r="I74" s="54"/>
    </row>
    <row r="75" spans="6:9" x14ac:dyDescent="0.2">
      <c r="F75" s="258"/>
      <c r="G75" s="259"/>
      <c r="H75" s="259"/>
      <c r="I75" s="54"/>
    </row>
  </sheetData>
  <mergeCells count="4">
    <mergeCell ref="A1:B1"/>
    <mergeCell ref="A2:B2"/>
    <mergeCell ref="G2:I2"/>
    <mergeCell ref="H24:I2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B98"/>
  <sheetViews>
    <sheetView showGridLines="0" showZeros="0" zoomScaleNormal="100" zoomScaleSheetLayoutView="100" workbookViewId="0">
      <selection activeCell="J1" sqref="J1:J65536 K1:K65536"/>
    </sheetView>
  </sheetViews>
  <sheetFormatPr defaultRowHeight="12.75" x14ac:dyDescent="0.2"/>
  <cols>
    <col min="1" max="1" width="4.42578125" style="261" customWidth="1"/>
    <col min="2" max="2" width="11.5703125" style="261" customWidth="1"/>
    <col min="3" max="3" width="40.42578125" style="261" customWidth="1"/>
    <col min="4" max="4" width="5.5703125" style="261" customWidth="1"/>
    <col min="5" max="5" width="8.5703125" style="275" customWidth="1"/>
    <col min="6" max="6" width="9.85546875" style="261" customWidth="1"/>
    <col min="7" max="7" width="13.85546875" style="261" customWidth="1"/>
    <col min="8" max="8" width="11.7109375" style="261" hidden="1" customWidth="1"/>
    <col min="9" max="9" width="11.5703125" style="261" hidden="1" customWidth="1"/>
    <col min="10" max="10" width="11" style="261" hidden="1" customWidth="1"/>
    <col min="11" max="11" width="10.42578125" style="261" hidden="1" customWidth="1"/>
    <col min="12" max="12" width="75.42578125" style="261" customWidth="1"/>
    <col min="13" max="13" width="45.28515625" style="261" customWidth="1"/>
    <col min="14" max="16384" width="9.140625" style="261"/>
  </cols>
  <sheetData>
    <row r="1" spans="1:80" ht="15.75" x14ac:dyDescent="0.25">
      <c r="A1" s="260" t="s">
        <v>103</v>
      </c>
      <c r="B1" s="260"/>
      <c r="C1" s="260"/>
      <c r="D1" s="260"/>
      <c r="E1" s="260"/>
      <c r="F1" s="260"/>
      <c r="G1" s="260"/>
    </row>
    <row r="2" spans="1:80" ht="14.25" customHeight="1" thickBot="1" x14ac:dyDescent="0.25">
      <c r="B2" s="262"/>
      <c r="C2" s="263"/>
      <c r="D2" s="263"/>
      <c r="E2" s="264"/>
      <c r="F2" s="263"/>
      <c r="G2" s="263"/>
    </row>
    <row r="3" spans="1:80" ht="13.5" thickTop="1" x14ac:dyDescent="0.2">
      <c r="A3" s="205" t="s">
        <v>2</v>
      </c>
      <c r="B3" s="206"/>
      <c r="C3" s="207" t="s">
        <v>106</v>
      </c>
      <c r="D3" s="265"/>
      <c r="E3" s="266" t="s">
        <v>85</v>
      </c>
      <c r="F3" s="267" t="str">
        <f>'0002  Rek'!H1</f>
        <v/>
      </c>
      <c r="G3" s="268"/>
    </row>
    <row r="4" spans="1:80" ht="13.5" thickBot="1" x14ac:dyDescent="0.25">
      <c r="A4" s="269" t="s">
        <v>76</v>
      </c>
      <c r="B4" s="214"/>
      <c r="C4" s="215" t="s">
        <v>161</v>
      </c>
      <c r="D4" s="270"/>
      <c r="E4" s="271">
        <f>'0002  Rek'!G2</f>
        <v>0</v>
      </c>
      <c r="F4" s="272"/>
      <c r="G4" s="273"/>
    </row>
    <row r="5" spans="1:80" ht="13.5" thickTop="1" x14ac:dyDescent="0.2">
      <c r="A5" s="274"/>
      <c r="G5" s="276"/>
    </row>
    <row r="6" spans="1:80" ht="27" customHeight="1" x14ac:dyDescent="0.2">
      <c r="A6" s="277" t="s">
        <v>86</v>
      </c>
      <c r="B6" s="278" t="s">
        <v>87</v>
      </c>
      <c r="C6" s="278" t="s">
        <v>88</v>
      </c>
      <c r="D6" s="278" t="s">
        <v>89</v>
      </c>
      <c r="E6" s="279" t="s">
        <v>90</v>
      </c>
      <c r="F6" s="278" t="s">
        <v>91</v>
      </c>
      <c r="G6" s="280" t="s">
        <v>92</v>
      </c>
      <c r="H6" s="281" t="s">
        <v>93</v>
      </c>
      <c r="I6" s="281" t="s">
        <v>94</v>
      </c>
      <c r="J6" s="281" t="s">
        <v>95</v>
      </c>
      <c r="K6" s="281" t="s">
        <v>96</v>
      </c>
    </row>
    <row r="7" spans="1:80" x14ac:dyDescent="0.2">
      <c r="A7" s="282" t="s">
        <v>97</v>
      </c>
      <c r="B7" s="283" t="s">
        <v>98</v>
      </c>
      <c r="C7" s="284" t="s">
        <v>99</v>
      </c>
      <c r="D7" s="285"/>
      <c r="E7" s="286"/>
      <c r="F7" s="286"/>
      <c r="G7" s="287"/>
      <c r="H7" s="288"/>
      <c r="I7" s="289"/>
      <c r="J7" s="290"/>
      <c r="K7" s="291"/>
      <c r="O7" s="292">
        <v>1</v>
      </c>
    </row>
    <row r="8" spans="1:80" x14ac:dyDescent="0.2">
      <c r="A8" s="293">
        <v>1</v>
      </c>
      <c r="B8" s="294" t="s">
        <v>162</v>
      </c>
      <c r="C8" s="295" t="s">
        <v>163</v>
      </c>
      <c r="D8" s="296" t="s">
        <v>120</v>
      </c>
      <c r="E8" s="297">
        <v>89.28</v>
      </c>
      <c r="F8" s="297">
        <v>0</v>
      </c>
      <c r="G8" s="298">
        <f>E8*F8</f>
        <v>0</v>
      </c>
      <c r="H8" s="299">
        <v>0</v>
      </c>
      <c r="I8" s="300">
        <f>E8*H8</f>
        <v>0</v>
      </c>
      <c r="J8" s="299">
        <v>0</v>
      </c>
      <c r="K8" s="300">
        <f>E8*J8</f>
        <v>0</v>
      </c>
      <c r="O8" s="292">
        <v>2</v>
      </c>
      <c r="AA8" s="261">
        <v>1</v>
      </c>
      <c r="AB8" s="261">
        <v>1</v>
      </c>
      <c r="AC8" s="261">
        <v>1</v>
      </c>
      <c r="AZ8" s="261">
        <v>1</v>
      </c>
      <c r="BA8" s="261">
        <f>IF(AZ8=1,G8,0)</f>
        <v>0</v>
      </c>
      <c r="BB8" s="261">
        <f>IF(AZ8=2,G8,0)</f>
        <v>0</v>
      </c>
      <c r="BC8" s="261">
        <f>IF(AZ8=3,G8,0)</f>
        <v>0</v>
      </c>
      <c r="BD8" s="261">
        <f>IF(AZ8=4,G8,0)</f>
        <v>0</v>
      </c>
      <c r="BE8" s="261">
        <f>IF(AZ8=5,G8,0)</f>
        <v>0</v>
      </c>
      <c r="CA8" s="292">
        <v>1</v>
      </c>
      <c r="CB8" s="292">
        <v>1</v>
      </c>
    </row>
    <row r="9" spans="1:80" x14ac:dyDescent="0.2">
      <c r="A9" s="301"/>
      <c r="B9" s="304"/>
      <c r="C9" s="305" t="s">
        <v>164</v>
      </c>
      <c r="D9" s="306"/>
      <c r="E9" s="307">
        <v>89.28</v>
      </c>
      <c r="F9" s="308"/>
      <c r="G9" s="309"/>
      <c r="H9" s="310"/>
      <c r="I9" s="302"/>
      <c r="J9" s="311"/>
      <c r="K9" s="302"/>
      <c r="M9" s="303" t="s">
        <v>164</v>
      </c>
      <c r="O9" s="292"/>
    </row>
    <row r="10" spans="1:80" x14ac:dyDescent="0.2">
      <c r="A10" s="293">
        <v>2</v>
      </c>
      <c r="B10" s="294" t="s">
        <v>165</v>
      </c>
      <c r="C10" s="295" t="s">
        <v>166</v>
      </c>
      <c r="D10" s="296" t="s">
        <v>120</v>
      </c>
      <c r="E10" s="297">
        <v>70.8</v>
      </c>
      <c r="F10" s="297">
        <v>0</v>
      </c>
      <c r="G10" s="298">
        <f>E10*F10</f>
        <v>0</v>
      </c>
      <c r="H10" s="299">
        <v>0</v>
      </c>
      <c r="I10" s="300">
        <f>E10*H10</f>
        <v>0</v>
      </c>
      <c r="J10" s="299">
        <v>0</v>
      </c>
      <c r="K10" s="300">
        <f>E10*J10</f>
        <v>0</v>
      </c>
      <c r="O10" s="292">
        <v>2</v>
      </c>
      <c r="AA10" s="261">
        <v>1</v>
      </c>
      <c r="AB10" s="261">
        <v>1</v>
      </c>
      <c r="AC10" s="261">
        <v>1</v>
      </c>
      <c r="AZ10" s="261">
        <v>1</v>
      </c>
      <c r="BA10" s="261">
        <f>IF(AZ10=1,G10,0)</f>
        <v>0</v>
      </c>
      <c r="BB10" s="261">
        <f>IF(AZ10=2,G10,0)</f>
        <v>0</v>
      </c>
      <c r="BC10" s="261">
        <f>IF(AZ10=3,G10,0)</f>
        <v>0</v>
      </c>
      <c r="BD10" s="261">
        <f>IF(AZ10=4,G10,0)</f>
        <v>0</v>
      </c>
      <c r="BE10" s="261">
        <f>IF(AZ10=5,G10,0)</f>
        <v>0</v>
      </c>
      <c r="CA10" s="292">
        <v>1</v>
      </c>
      <c r="CB10" s="292">
        <v>1</v>
      </c>
    </row>
    <row r="11" spans="1:80" x14ac:dyDescent="0.2">
      <c r="A11" s="301"/>
      <c r="B11" s="304"/>
      <c r="C11" s="305" t="s">
        <v>167</v>
      </c>
      <c r="D11" s="306"/>
      <c r="E11" s="307">
        <v>70.8</v>
      </c>
      <c r="F11" s="308"/>
      <c r="G11" s="309"/>
      <c r="H11" s="310"/>
      <c r="I11" s="302"/>
      <c r="J11" s="311"/>
      <c r="K11" s="302"/>
      <c r="M11" s="303" t="s">
        <v>167</v>
      </c>
      <c r="O11" s="292"/>
    </row>
    <row r="12" spans="1:80" x14ac:dyDescent="0.2">
      <c r="A12" s="293">
        <v>3</v>
      </c>
      <c r="B12" s="294" t="s">
        <v>168</v>
      </c>
      <c r="C12" s="295" t="s">
        <v>169</v>
      </c>
      <c r="D12" s="296" t="s">
        <v>120</v>
      </c>
      <c r="E12" s="297">
        <v>89.28</v>
      </c>
      <c r="F12" s="297">
        <v>0</v>
      </c>
      <c r="G12" s="298">
        <f>E12*F12</f>
        <v>0</v>
      </c>
      <c r="H12" s="299">
        <v>0</v>
      </c>
      <c r="I12" s="300">
        <f>E12*H12</f>
        <v>0</v>
      </c>
      <c r="J12" s="299">
        <v>0</v>
      </c>
      <c r="K12" s="300">
        <f>E12*J12</f>
        <v>0</v>
      </c>
      <c r="O12" s="292">
        <v>2</v>
      </c>
      <c r="AA12" s="261">
        <v>1</v>
      </c>
      <c r="AB12" s="261">
        <v>1</v>
      </c>
      <c r="AC12" s="261">
        <v>1</v>
      </c>
      <c r="AZ12" s="261">
        <v>1</v>
      </c>
      <c r="BA12" s="261">
        <f>IF(AZ12=1,G12,0)</f>
        <v>0</v>
      </c>
      <c r="BB12" s="261">
        <f>IF(AZ12=2,G12,0)</f>
        <v>0</v>
      </c>
      <c r="BC12" s="261">
        <f>IF(AZ12=3,G12,0)</f>
        <v>0</v>
      </c>
      <c r="BD12" s="261">
        <f>IF(AZ12=4,G12,0)</f>
        <v>0</v>
      </c>
      <c r="BE12" s="261">
        <f>IF(AZ12=5,G12,0)</f>
        <v>0</v>
      </c>
      <c r="CA12" s="292">
        <v>1</v>
      </c>
      <c r="CB12" s="292">
        <v>1</v>
      </c>
    </row>
    <row r="13" spans="1:80" x14ac:dyDescent="0.2">
      <c r="A13" s="293">
        <v>4</v>
      </c>
      <c r="B13" s="294" t="s">
        <v>170</v>
      </c>
      <c r="C13" s="295" t="s">
        <v>171</v>
      </c>
      <c r="D13" s="296" t="s">
        <v>120</v>
      </c>
      <c r="E13" s="297">
        <v>70.8</v>
      </c>
      <c r="F13" s="297">
        <v>0</v>
      </c>
      <c r="G13" s="298">
        <f>E13*F13</f>
        <v>0</v>
      </c>
      <c r="H13" s="299">
        <v>0</v>
      </c>
      <c r="I13" s="300">
        <f>E13*H13</f>
        <v>0</v>
      </c>
      <c r="J13" s="299">
        <v>0</v>
      </c>
      <c r="K13" s="300">
        <f>E13*J13</f>
        <v>0</v>
      </c>
      <c r="O13" s="292">
        <v>2</v>
      </c>
      <c r="AA13" s="261">
        <v>1</v>
      </c>
      <c r="AB13" s="261">
        <v>1</v>
      </c>
      <c r="AC13" s="261">
        <v>1</v>
      </c>
      <c r="AZ13" s="261">
        <v>1</v>
      </c>
      <c r="BA13" s="261">
        <f>IF(AZ13=1,G13,0)</f>
        <v>0</v>
      </c>
      <c r="BB13" s="261">
        <f>IF(AZ13=2,G13,0)</f>
        <v>0</v>
      </c>
      <c r="BC13" s="261">
        <f>IF(AZ13=3,G13,0)</f>
        <v>0</v>
      </c>
      <c r="BD13" s="261">
        <f>IF(AZ13=4,G13,0)</f>
        <v>0</v>
      </c>
      <c r="BE13" s="261">
        <f>IF(AZ13=5,G13,0)</f>
        <v>0</v>
      </c>
      <c r="CA13" s="292">
        <v>1</v>
      </c>
      <c r="CB13" s="292">
        <v>1</v>
      </c>
    </row>
    <row r="14" spans="1:80" x14ac:dyDescent="0.2">
      <c r="A14" s="312"/>
      <c r="B14" s="313" t="s">
        <v>101</v>
      </c>
      <c r="C14" s="314" t="s">
        <v>111</v>
      </c>
      <c r="D14" s="315"/>
      <c r="E14" s="316"/>
      <c r="F14" s="317"/>
      <c r="G14" s="318">
        <f>SUM(G7:G13)</f>
        <v>0</v>
      </c>
      <c r="H14" s="319"/>
      <c r="I14" s="320">
        <f>SUM(I7:I13)</f>
        <v>0</v>
      </c>
      <c r="J14" s="319"/>
      <c r="K14" s="320">
        <f>SUM(K7:K13)</f>
        <v>0</v>
      </c>
      <c r="O14" s="292">
        <v>4</v>
      </c>
      <c r="BA14" s="321">
        <f>SUM(BA7:BA13)</f>
        <v>0</v>
      </c>
      <c r="BB14" s="321">
        <f>SUM(BB7:BB13)</f>
        <v>0</v>
      </c>
      <c r="BC14" s="321">
        <f>SUM(BC7:BC13)</f>
        <v>0</v>
      </c>
      <c r="BD14" s="321">
        <f>SUM(BD7:BD13)</f>
        <v>0</v>
      </c>
      <c r="BE14" s="321">
        <f>SUM(BE7:BE13)</f>
        <v>0</v>
      </c>
    </row>
    <row r="15" spans="1:80" x14ac:dyDescent="0.2">
      <c r="A15" s="282" t="s">
        <v>97</v>
      </c>
      <c r="B15" s="283" t="s">
        <v>172</v>
      </c>
      <c r="C15" s="284" t="s">
        <v>173</v>
      </c>
      <c r="D15" s="285"/>
      <c r="E15" s="286"/>
      <c r="F15" s="286"/>
      <c r="G15" s="287"/>
      <c r="H15" s="288"/>
      <c r="I15" s="289"/>
      <c r="J15" s="290"/>
      <c r="K15" s="291"/>
      <c r="O15" s="292">
        <v>1</v>
      </c>
    </row>
    <row r="16" spans="1:80" x14ac:dyDescent="0.2">
      <c r="A16" s="293">
        <v>5</v>
      </c>
      <c r="B16" s="294" t="s">
        <v>175</v>
      </c>
      <c r="C16" s="295" t="s">
        <v>176</v>
      </c>
      <c r="D16" s="296" t="s">
        <v>120</v>
      </c>
      <c r="E16" s="297">
        <v>82</v>
      </c>
      <c r="F16" s="297">
        <v>0</v>
      </c>
      <c r="G16" s="298">
        <f>E16*F16</f>
        <v>0</v>
      </c>
      <c r="H16" s="299">
        <v>2.004</v>
      </c>
      <c r="I16" s="300">
        <f>E16*H16</f>
        <v>164.328</v>
      </c>
      <c r="J16" s="299">
        <v>0</v>
      </c>
      <c r="K16" s="300">
        <f>E16*J16</f>
        <v>0</v>
      </c>
      <c r="O16" s="292">
        <v>2</v>
      </c>
      <c r="AA16" s="261">
        <v>1</v>
      </c>
      <c r="AB16" s="261">
        <v>1</v>
      </c>
      <c r="AC16" s="261">
        <v>1</v>
      </c>
      <c r="AZ16" s="261">
        <v>1</v>
      </c>
      <c r="BA16" s="261">
        <f>IF(AZ16=1,G16,0)</f>
        <v>0</v>
      </c>
      <c r="BB16" s="261">
        <f>IF(AZ16=2,G16,0)</f>
        <v>0</v>
      </c>
      <c r="BC16" s="261">
        <f>IF(AZ16=3,G16,0)</f>
        <v>0</v>
      </c>
      <c r="BD16" s="261">
        <f>IF(AZ16=4,G16,0)</f>
        <v>0</v>
      </c>
      <c r="BE16" s="261">
        <f>IF(AZ16=5,G16,0)</f>
        <v>0</v>
      </c>
      <c r="CA16" s="292">
        <v>1</v>
      </c>
      <c r="CB16" s="292">
        <v>1</v>
      </c>
    </row>
    <row r="17" spans="1:80" x14ac:dyDescent="0.2">
      <c r="A17" s="293">
        <v>6</v>
      </c>
      <c r="B17" s="294" t="s">
        <v>177</v>
      </c>
      <c r="C17" s="295" t="s">
        <v>178</v>
      </c>
      <c r="D17" s="296" t="s">
        <v>179</v>
      </c>
      <c r="E17" s="297">
        <v>48</v>
      </c>
      <c r="F17" s="297">
        <v>0</v>
      </c>
      <c r="G17" s="298">
        <f>E17*F17</f>
        <v>0</v>
      </c>
      <c r="H17" s="299">
        <v>1.0009999999999999</v>
      </c>
      <c r="I17" s="300">
        <f>E17*H17</f>
        <v>48.047999999999995</v>
      </c>
      <c r="J17" s="299">
        <v>0</v>
      </c>
      <c r="K17" s="300">
        <f>E17*J17</f>
        <v>0</v>
      </c>
      <c r="O17" s="292">
        <v>2</v>
      </c>
      <c r="AA17" s="261">
        <v>1</v>
      </c>
      <c r="AB17" s="261">
        <v>1</v>
      </c>
      <c r="AC17" s="261">
        <v>1</v>
      </c>
      <c r="AZ17" s="261">
        <v>1</v>
      </c>
      <c r="BA17" s="261">
        <f>IF(AZ17=1,G17,0)</f>
        <v>0</v>
      </c>
      <c r="BB17" s="261">
        <f>IF(AZ17=2,G17,0)</f>
        <v>0</v>
      </c>
      <c r="BC17" s="261">
        <f>IF(AZ17=3,G17,0)</f>
        <v>0</v>
      </c>
      <c r="BD17" s="261">
        <f>IF(AZ17=4,G17,0)</f>
        <v>0</v>
      </c>
      <c r="BE17" s="261">
        <f>IF(AZ17=5,G17,0)</f>
        <v>0</v>
      </c>
      <c r="CA17" s="292">
        <v>1</v>
      </c>
      <c r="CB17" s="292">
        <v>1</v>
      </c>
    </row>
    <row r="18" spans="1:80" x14ac:dyDescent="0.2">
      <c r="A18" s="312"/>
      <c r="B18" s="313" t="s">
        <v>101</v>
      </c>
      <c r="C18" s="314" t="s">
        <v>174</v>
      </c>
      <c r="D18" s="315"/>
      <c r="E18" s="316"/>
      <c r="F18" s="317"/>
      <c r="G18" s="318">
        <f>SUM(G15:G17)</f>
        <v>0</v>
      </c>
      <c r="H18" s="319"/>
      <c r="I18" s="320">
        <f>SUM(I15:I17)</f>
        <v>212.376</v>
      </c>
      <c r="J18" s="319"/>
      <c r="K18" s="320">
        <f>SUM(K15:K17)</f>
        <v>0</v>
      </c>
      <c r="O18" s="292">
        <v>4</v>
      </c>
      <c r="BA18" s="321">
        <f>SUM(BA15:BA17)</f>
        <v>0</v>
      </c>
      <c r="BB18" s="321">
        <f>SUM(BB15:BB17)</f>
        <v>0</v>
      </c>
      <c r="BC18" s="321">
        <f>SUM(BC15:BC17)</f>
        <v>0</v>
      </c>
      <c r="BD18" s="321">
        <f>SUM(BD15:BD17)</f>
        <v>0</v>
      </c>
      <c r="BE18" s="321">
        <f>SUM(BE15:BE17)</f>
        <v>0</v>
      </c>
    </row>
    <row r="19" spans="1:80" x14ac:dyDescent="0.2">
      <c r="A19" s="282" t="s">
        <v>97</v>
      </c>
      <c r="B19" s="283" t="s">
        <v>180</v>
      </c>
      <c r="C19" s="284" t="s">
        <v>181</v>
      </c>
      <c r="D19" s="285"/>
      <c r="E19" s="286"/>
      <c r="F19" s="286"/>
      <c r="G19" s="287"/>
      <c r="H19" s="288"/>
      <c r="I19" s="289"/>
      <c r="J19" s="290"/>
      <c r="K19" s="291"/>
      <c r="O19" s="292">
        <v>1</v>
      </c>
    </row>
    <row r="20" spans="1:80" x14ac:dyDescent="0.2">
      <c r="A20" s="293">
        <v>7</v>
      </c>
      <c r="B20" s="294" t="s">
        <v>183</v>
      </c>
      <c r="C20" s="295" t="s">
        <v>184</v>
      </c>
      <c r="D20" s="296" t="s">
        <v>120</v>
      </c>
      <c r="E20" s="297">
        <v>94.8</v>
      </c>
      <c r="F20" s="297">
        <v>0</v>
      </c>
      <c r="G20" s="298">
        <f>E20*F20</f>
        <v>0</v>
      </c>
      <c r="H20" s="299">
        <v>0</v>
      </c>
      <c r="I20" s="300">
        <f>E20*H20</f>
        <v>0</v>
      </c>
      <c r="J20" s="299">
        <v>-2.5</v>
      </c>
      <c r="K20" s="300">
        <f>E20*J20</f>
        <v>-237</v>
      </c>
      <c r="O20" s="292">
        <v>2</v>
      </c>
      <c r="AA20" s="261">
        <v>1</v>
      </c>
      <c r="AB20" s="261">
        <v>1</v>
      </c>
      <c r="AC20" s="261">
        <v>1</v>
      </c>
      <c r="AZ20" s="261">
        <v>1</v>
      </c>
      <c r="BA20" s="261">
        <f>IF(AZ20=1,G20,0)</f>
        <v>0</v>
      </c>
      <c r="BB20" s="261">
        <f>IF(AZ20=2,G20,0)</f>
        <v>0</v>
      </c>
      <c r="BC20" s="261">
        <f>IF(AZ20=3,G20,0)</f>
        <v>0</v>
      </c>
      <c r="BD20" s="261">
        <f>IF(AZ20=4,G20,0)</f>
        <v>0</v>
      </c>
      <c r="BE20" s="261">
        <f>IF(AZ20=5,G20,0)</f>
        <v>0</v>
      </c>
      <c r="CA20" s="292">
        <v>1</v>
      </c>
      <c r="CB20" s="292">
        <v>1</v>
      </c>
    </row>
    <row r="21" spans="1:80" x14ac:dyDescent="0.2">
      <c r="A21" s="301"/>
      <c r="B21" s="304"/>
      <c r="C21" s="305" t="s">
        <v>185</v>
      </c>
      <c r="D21" s="306"/>
      <c r="E21" s="307">
        <v>94.8</v>
      </c>
      <c r="F21" s="308"/>
      <c r="G21" s="309"/>
      <c r="H21" s="310"/>
      <c r="I21" s="302"/>
      <c r="J21" s="311"/>
      <c r="K21" s="302"/>
      <c r="M21" s="303" t="s">
        <v>185</v>
      </c>
      <c r="O21" s="292"/>
    </row>
    <row r="22" spans="1:80" x14ac:dyDescent="0.2">
      <c r="A22" s="312"/>
      <c r="B22" s="313" t="s">
        <v>101</v>
      </c>
      <c r="C22" s="314" t="s">
        <v>182</v>
      </c>
      <c r="D22" s="315"/>
      <c r="E22" s="316"/>
      <c r="F22" s="317"/>
      <c r="G22" s="318">
        <f>SUM(G19:G21)</f>
        <v>0</v>
      </c>
      <c r="H22" s="319"/>
      <c r="I22" s="320">
        <f>SUM(I19:I21)</f>
        <v>0</v>
      </c>
      <c r="J22" s="319"/>
      <c r="K22" s="320">
        <f>SUM(K19:K21)</f>
        <v>-237</v>
      </c>
      <c r="O22" s="292">
        <v>4</v>
      </c>
      <c r="BA22" s="321">
        <f>SUM(BA19:BA21)</f>
        <v>0</v>
      </c>
      <c r="BB22" s="321">
        <f>SUM(BB19:BB21)</f>
        <v>0</v>
      </c>
      <c r="BC22" s="321">
        <f>SUM(BC19:BC21)</f>
        <v>0</v>
      </c>
      <c r="BD22" s="321">
        <f>SUM(BD19:BD21)</f>
        <v>0</v>
      </c>
      <c r="BE22" s="321">
        <f>SUM(BE19:BE21)</f>
        <v>0</v>
      </c>
    </row>
    <row r="23" spans="1:80" x14ac:dyDescent="0.2">
      <c r="A23" s="282" t="s">
        <v>97</v>
      </c>
      <c r="B23" s="283" t="s">
        <v>186</v>
      </c>
      <c r="C23" s="284" t="s">
        <v>187</v>
      </c>
      <c r="D23" s="285"/>
      <c r="E23" s="286"/>
      <c r="F23" s="286"/>
      <c r="G23" s="287"/>
      <c r="H23" s="288"/>
      <c r="I23" s="289"/>
      <c r="J23" s="290"/>
      <c r="K23" s="291"/>
      <c r="O23" s="292">
        <v>1</v>
      </c>
    </row>
    <row r="24" spans="1:80" x14ac:dyDescent="0.2">
      <c r="A24" s="293">
        <v>8</v>
      </c>
      <c r="B24" s="294" t="s">
        <v>189</v>
      </c>
      <c r="C24" s="295" t="s">
        <v>190</v>
      </c>
      <c r="D24" s="296" t="s">
        <v>179</v>
      </c>
      <c r="E24" s="297">
        <v>212.376</v>
      </c>
      <c r="F24" s="297">
        <v>0</v>
      </c>
      <c r="G24" s="298">
        <f>E24*F24</f>
        <v>0</v>
      </c>
      <c r="H24" s="299">
        <v>0</v>
      </c>
      <c r="I24" s="300">
        <f>E24*H24</f>
        <v>0</v>
      </c>
      <c r="J24" s="299"/>
      <c r="K24" s="300">
        <f>E24*J24</f>
        <v>0</v>
      </c>
      <c r="O24" s="292">
        <v>2</v>
      </c>
      <c r="AA24" s="261">
        <v>7</v>
      </c>
      <c r="AB24" s="261">
        <v>1</v>
      </c>
      <c r="AC24" s="261">
        <v>2</v>
      </c>
      <c r="AZ24" s="261">
        <v>1</v>
      </c>
      <c r="BA24" s="261">
        <f>IF(AZ24=1,G24,0)</f>
        <v>0</v>
      </c>
      <c r="BB24" s="261">
        <f>IF(AZ24=2,G24,0)</f>
        <v>0</v>
      </c>
      <c r="BC24" s="261">
        <f>IF(AZ24=3,G24,0)</f>
        <v>0</v>
      </c>
      <c r="BD24" s="261">
        <f>IF(AZ24=4,G24,0)</f>
        <v>0</v>
      </c>
      <c r="BE24" s="261">
        <f>IF(AZ24=5,G24,0)</f>
        <v>0</v>
      </c>
      <c r="CA24" s="292">
        <v>7</v>
      </c>
      <c r="CB24" s="292">
        <v>1</v>
      </c>
    </row>
    <row r="25" spans="1:80" x14ac:dyDescent="0.2">
      <c r="A25" s="312"/>
      <c r="B25" s="313" t="s">
        <v>101</v>
      </c>
      <c r="C25" s="314" t="s">
        <v>188</v>
      </c>
      <c r="D25" s="315"/>
      <c r="E25" s="316"/>
      <c r="F25" s="317"/>
      <c r="G25" s="318">
        <f>SUM(G23:G24)</f>
        <v>0</v>
      </c>
      <c r="H25" s="319"/>
      <c r="I25" s="320">
        <f>SUM(I23:I24)</f>
        <v>0</v>
      </c>
      <c r="J25" s="319"/>
      <c r="K25" s="320">
        <f>SUM(K23:K24)</f>
        <v>0</v>
      </c>
      <c r="O25" s="292">
        <v>4</v>
      </c>
      <c r="BA25" s="321">
        <f>SUM(BA23:BA24)</f>
        <v>0</v>
      </c>
      <c r="BB25" s="321">
        <f>SUM(BB23:BB24)</f>
        <v>0</v>
      </c>
      <c r="BC25" s="321">
        <f>SUM(BC23:BC24)</f>
        <v>0</v>
      </c>
      <c r="BD25" s="321">
        <f>SUM(BD23:BD24)</f>
        <v>0</v>
      </c>
      <c r="BE25" s="321">
        <f>SUM(BE23:BE24)</f>
        <v>0</v>
      </c>
    </row>
    <row r="26" spans="1:80" x14ac:dyDescent="0.2">
      <c r="E26" s="261"/>
    </row>
    <row r="27" spans="1:80" x14ac:dyDescent="0.2">
      <c r="E27" s="261"/>
    </row>
    <row r="28" spans="1:80" x14ac:dyDescent="0.2">
      <c r="E28" s="261"/>
    </row>
    <row r="29" spans="1:80" x14ac:dyDescent="0.2">
      <c r="E29" s="261"/>
    </row>
    <row r="30" spans="1:80" x14ac:dyDescent="0.2">
      <c r="E30" s="261"/>
    </row>
    <row r="31" spans="1:80" x14ac:dyDescent="0.2">
      <c r="E31" s="261"/>
    </row>
    <row r="32" spans="1:80" x14ac:dyDescent="0.2">
      <c r="E32" s="261"/>
    </row>
    <row r="33" spans="5:5" x14ac:dyDescent="0.2">
      <c r="E33" s="261"/>
    </row>
    <row r="34" spans="5:5" x14ac:dyDescent="0.2">
      <c r="E34" s="261"/>
    </row>
    <row r="35" spans="5:5" x14ac:dyDescent="0.2">
      <c r="E35" s="261"/>
    </row>
    <row r="36" spans="5:5" x14ac:dyDescent="0.2">
      <c r="E36" s="261"/>
    </row>
    <row r="37" spans="5:5" x14ac:dyDescent="0.2">
      <c r="E37" s="261"/>
    </row>
    <row r="38" spans="5:5" x14ac:dyDescent="0.2">
      <c r="E38" s="261"/>
    </row>
    <row r="39" spans="5:5" x14ac:dyDescent="0.2">
      <c r="E39" s="261"/>
    </row>
    <row r="40" spans="5:5" x14ac:dyDescent="0.2">
      <c r="E40" s="261"/>
    </row>
    <row r="41" spans="5:5" x14ac:dyDescent="0.2">
      <c r="E41" s="261"/>
    </row>
    <row r="42" spans="5:5" x14ac:dyDescent="0.2">
      <c r="E42" s="261"/>
    </row>
    <row r="43" spans="5:5" x14ac:dyDescent="0.2">
      <c r="E43" s="261"/>
    </row>
    <row r="44" spans="5:5" x14ac:dyDescent="0.2">
      <c r="E44" s="261"/>
    </row>
    <row r="45" spans="5:5" x14ac:dyDescent="0.2">
      <c r="E45" s="261"/>
    </row>
    <row r="46" spans="5:5" x14ac:dyDescent="0.2">
      <c r="E46" s="261"/>
    </row>
    <row r="47" spans="5:5" x14ac:dyDescent="0.2">
      <c r="E47" s="261"/>
    </row>
    <row r="48" spans="5:5" x14ac:dyDescent="0.2">
      <c r="E48" s="261"/>
    </row>
    <row r="49" spans="1:7" x14ac:dyDescent="0.2">
      <c r="A49" s="311"/>
      <c r="B49" s="311"/>
      <c r="C49" s="311"/>
      <c r="D49" s="311"/>
      <c r="E49" s="311"/>
      <c r="F49" s="311"/>
      <c r="G49" s="311"/>
    </row>
    <row r="50" spans="1:7" x14ac:dyDescent="0.2">
      <c r="A50" s="311"/>
      <c r="B50" s="311"/>
      <c r="C50" s="311"/>
      <c r="D50" s="311"/>
      <c r="E50" s="311"/>
      <c r="F50" s="311"/>
      <c r="G50" s="311"/>
    </row>
    <row r="51" spans="1:7" x14ac:dyDescent="0.2">
      <c r="A51" s="311"/>
      <c r="B51" s="311"/>
      <c r="C51" s="311"/>
      <c r="D51" s="311"/>
      <c r="E51" s="311"/>
      <c r="F51" s="311"/>
      <c r="G51" s="311"/>
    </row>
    <row r="52" spans="1:7" x14ac:dyDescent="0.2">
      <c r="A52" s="311"/>
      <c r="B52" s="311"/>
      <c r="C52" s="311"/>
      <c r="D52" s="311"/>
      <c r="E52" s="311"/>
      <c r="F52" s="311"/>
      <c r="G52" s="311"/>
    </row>
    <row r="53" spans="1:7" x14ac:dyDescent="0.2">
      <c r="E53" s="261"/>
    </row>
    <row r="54" spans="1:7" x14ac:dyDescent="0.2">
      <c r="E54" s="261"/>
    </row>
    <row r="55" spans="1:7" x14ac:dyDescent="0.2">
      <c r="E55" s="261"/>
    </row>
    <row r="56" spans="1:7" x14ac:dyDescent="0.2">
      <c r="E56" s="261"/>
    </row>
    <row r="57" spans="1:7" x14ac:dyDescent="0.2">
      <c r="E57" s="261"/>
    </row>
    <row r="58" spans="1:7" x14ac:dyDescent="0.2">
      <c r="E58" s="261"/>
    </row>
    <row r="59" spans="1:7" x14ac:dyDescent="0.2">
      <c r="E59" s="261"/>
    </row>
    <row r="60" spans="1:7" x14ac:dyDescent="0.2">
      <c r="E60" s="261"/>
    </row>
    <row r="61" spans="1:7" x14ac:dyDescent="0.2">
      <c r="E61" s="261"/>
    </row>
    <row r="62" spans="1:7" x14ac:dyDescent="0.2">
      <c r="E62" s="261"/>
    </row>
    <row r="63" spans="1:7" x14ac:dyDescent="0.2">
      <c r="E63" s="261"/>
    </row>
    <row r="64" spans="1:7" x14ac:dyDescent="0.2">
      <c r="E64" s="261"/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  <row r="70" spans="5:5" x14ac:dyDescent="0.2">
      <c r="E70" s="261"/>
    </row>
    <row r="71" spans="5:5" x14ac:dyDescent="0.2">
      <c r="E71" s="261"/>
    </row>
    <row r="72" spans="5:5" x14ac:dyDescent="0.2">
      <c r="E72" s="261"/>
    </row>
    <row r="73" spans="5:5" x14ac:dyDescent="0.2">
      <c r="E73" s="261"/>
    </row>
    <row r="74" spans="5:5" x14ac:dyDescent="0.2">
      <c r="E74" s="261"/>
    </row>
    <row r="75" spans="5:5" x14ac:dyDescent="0.2">
      <c r="E75" s="261"/>
    </row>
    <row r="76" spans="5:5" x14ac:dyDescent="0.2">
      <c r="E76" s="261"/>
    </row>
    <row r="77" spans="5:5" x14ac:dyDescent="0.2">
      <c r="E77" s="261"/>
    </row>
    <row r="78" spans="5:5" x14ac:dyDescent="0.2">
      <c r="E78" s="261"/>
    </row>
    <row r="79" spans="5:5" x14ac:dyDescent="0.2">
      <c r="E79" s="261"/>
    </row>
    <row r="80" spans="5:5" x14ac:dyDescent="0.2">
      <c r="E80" s="261"/>
    </row>
    <row r="81" spans="1:7" x14ac:dyDescent="0.2">
      <c r="E81" s="261"/>
    </row>
    <row r="82" spans="1:7" x14ac:dyDescent="0.2">
      <c r="E82" s="261"/>
    </row>
    <row r="83" spans="1:7" x14ac:dyDescent="0.2">
      <c r="E83" s="261"/>
    </row>
    <row r="84" spans="1:7" x14ac:dyDescent="0.2">
      <c r="A84" s="322"/>
      <c r="B84" s="322"/>
    </row>
    <row r="85" spans="1:7" x14ac:dyDescent="0.2">
      <c r="A85" s="311"/>
      <c r="B85" s="311"/>
      <c r="C85" s="323"/>
      <c r="D85" s="323"/>
      <c r="E85" s="324"/>
      <c r="F85" s="323"/>
      <c r="G85" s="325"/>
    </row>
    <row r="86" spans="1:7" x14ac:dyDescent="0.2">
      <c r="A86" s="326"/>
      <c r="B86" s="326"/>
      <c r="C86" s="311"/>
      <c r="D86" s="311"/>
      <c r="E86" s="327"/>
      <c r="F86" s="311"/>
      <c r="G86" s="311"/>
    </row>
    <row r="87" spans="1:7" x14ac:dyDescent="0.2">
      <c r="A87" s="311"/>
      <c r="B87" s="311"/>
      <c r="C87" s="311"/>
      <c r="D87" s="311"/>
      <c r="E87" s="327"/>
      <c r="F87" s="311"/>
      <c r="G87" s="311"/>
    </row>
    <row r="88" spans="1:7" x14ac:dyDescent="0.2">
      <c r="A88" s="311"/>
      <c r="B88" s="311"/>
      <c r="C88" s="311"/>
      <c r="D88" s="311"/>
      <c r="E88" s="327"/>
      <c r="F88" s="311"/>
      <c r="G88" s="311"/>
    </row>
    <row r="89" spans="1:7" x14ac:dyDescent="0.2">
      <c r="A89" s="311"/>
      <c r="B89" s="311"/>
      <c r="C89" s="311"/>
      <c r="D89" s="311"/>
      <c r="E89" s="327"/>
      <c r="F89" s="311"/>
      <c r="G89" s="311"/>
    </row>
    <row r="90" spans="1:7" x14ac:dyDescent="0.2">
      <c r="A90" s="311"/>
      <c r="B90" s="311"/>
      <c r="C90" s="311"/>
      <c r="D90" s="311"/>
      <c r="E90" s="327"/>
      <c r="F90" s="311"/>
      <c r="G90" s="311"/>
    </row>
    <row r="91" spans="1:7" x14ac:dyDescent="0.2">
      <c r="A91" s="311"/>
      <c r="B91" s="311"/>
      <c r="C91" s="311"/>
      <c r="D91" s="311"/>
      <c r="E91" s="327"/>
      <c r="F91" s="311"/>
      <c r="G91" s="311"/>
    </row>
    <row r="92" spans="1:7" x14ac:dyDescent="0.2">
      <c r="A92" s="311"/>
      <c r="B92" s="311"/>
      <c r="C92" s="311"/>
      <c r="D92" s="311"/>
      <c r="E92" s="327"/>
      <c r="F92" s="311"/>
      <c r="G92" s="311"/>
    </row>
    <row r="93" spans="1:7" x14ac:dyDescent="0.2">
      <c r="A93" s="311"/>
      <c r="B93" s="311"/>
      <c r="C93" s="311"/>
      <c r="D93" s="311"/>
      <c r="E93" s="327"/>
      <c r="F93" s="311"/>
      <c r="G93" s="311"/>
    </row>
    <row r="94" spans="1:7" x14ac:dyDescent="0.2">
      <c r="A94" s="311"/>
      <c r="B94" s="311"/>
      <c r="C94" s="311"/>
      <c r="D94" s="311"/>
      <c r="E94" s="327"/>
      <c r="F94" s="311"/>
      <c r="G94" s="311"/>
    </row>
    <row r="95" spans="1:7" x14ac:dyDescent="0.2">
      <c r="A95" s="311"/>
      <c r="B95" s="311"/>
      <c r="C95" s="311"/>
      <c r="D95" s="311"/>
      <c r="E95" s="327"/>
      <c r="F95" s="311"/>
      <c r="G95" s="311"/>
    </row>
    <row r="96" spans="1:7" x14ac:dyDescent="0.2">
      <c r="A96" s="311"/>
      <c r="B96" s="311"/>
      <c r="C96" s="311"/>
      <c r="D96" s="311"/>
      <c r="E96" s="327"/>
      <c r="F96" s="311"/>
      <c r="G96" s="311"/>
    </row>
    <row r="97" spans="1:7" x14ac:dyDescent="0.2">
      <c r="A97" s="311"/>
      <c r="B97" s="311"/>
      <c r="C97" s="311"/>
      <c r="D97" s="311"/>
      <c r="E97" s="327"/>
      <c r="F97" s="311"/>
      <c r="G97" s="311"/>
    </row>
    <row r="98" spans="1:7" x14ac:dyDescent="0.2">
      <c r="A98" s="311"/>
      <c r="B98" s="311"/>
      <c r="C98" s="311"/>
      <c r="D98" s="311"/>
      <c r="E98" s="327"/>
      <c r="F98" s="311"/>
      <c r="G98" s="311"/>
    </row>
  </sheetData>
  <mergeCells count="7">
    <mergeCell ref="C21:D21"/>
    <mergeCell ref="A1:G1"/>
    <mergeCell ref="A3:B3"/>
    <mergeCell ref="A4:B4"/>
    <mergeCell ref="E4:G4"/>
    <mergeCell ref="C9:D9"/>
    <mergeCell ref="C11:D11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BE51"/>
  <sheetViews>
    <sheetView topLeftCell="A10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101" t="s">
        <v>102</v>
      </c>
      <c r="B1" s="102"/>
      <c r="C1" s="102"/>
      <c r="D1" s="102"/>
      <c r="E1" s="102"/>
      <c r="F1" s="102"/>
      <c r="G1" s="102"/>
    </row>
    <row r="2" spans="1:57" ht="12.75" customHeight="1" x14ac:dyDescent="0.2">
      <c r="A2" s="103" t="s">
        <v>32</v>
      </c>
      <c r="B2" s="104"/>
      <c r="C2" s="105" t="s">
        <v>110</v>
      </c>
      <c r="D2" s="105" t="s">
        <v>110</v>
      </c>
      <c r="E2" s="106"/>
      <c r="F2" s="107" t="s">
        <v>33</v>
      </c>
      <c r="G2" s="108"/>
    </row>
    <row r="3" spans="1:57" ht="3" hidden="1" customHeight="1" x14ac:dyDescent="0.2">
      <c r="A3" s="109"/>
      <c r="B3" s="110"/>
      <c r="C3" s="111"/>
      <c r="D3" s="111"/>
      <c r="E3" s="112"/>
      <c r="F3" s="113"/>
      <c r="G3" s="114"/>
    </row>
    <row r="4" spans="1:57" ht="12" customHeight="1" x14ac:dyDescent="0.2">
      <c r="A4" s="115" t="s">
        <v>34</v>
      </c>
      <c r="B4" s="110"/>
      <c r="C4" s="111"/>
      <c r="D4" s="111"/>
      <c r="E4" s="112"/>
      <c r="F4" s="113" t="s">
        <v>35</v>
      </c>
      <c r="G4" s="116"/>
    </row>
    <row r="5" spans="1:57" ht="12.95" customHeight="1" x14ac:dyDescent="0.2">
      <c r="A5" s="117" t="s">
        <v>191</v>
      </c>
      <c r="B5" s="118"/>
      <c r="C5" s="119" t="s">
        <v>192</v>
      </c>
      <c r="D5" s="120"/>
      <c r="E5" s="118"/>
      <c r="F5" s="113" t="s">
        <v>36</v>
      </c>
      <c r="G5" s="114"/>
    </row>
    <row r="6" spans="1:57" ht="12.95" customHeight="1" x14ac:dyDescent="0.2">
      <c r="A6" s="115" t="s">
        <v>37</v>
      </c>
      <c r="B6" s="110"/>
      <c r="C6" s="111"/>
      <c r="D6" s="111"/>
      <c r="E6" s="112"/>
      <c r="F6" s="121" t="s">
        <v>38</v>
      </c>
      <c r="G6" s="122"/>
      <c r="O6" s="123"/>
    </row>
    <row r="7" spans="1:57" ht="12.95" customHeight="1" x14ac:dyDescent="0.2">
      <c r="A7" s="124" t="s">
        <v>104</v>
      </c>
      <c r="B7" s="125"/>
      <c r="C7" s="126" t="s">
        <v>105</v>
      </c>
      <c r="D7" s="127"/>
      <c r="E7" s="127"/>
      <c r="F7" s="128" t="s">
        <v>39</v>
      </c>
      <c r="G7" s="122">
        <f>IF(G6=0,,ROUND((F30+F32)/G6,1))</f>
        <v>0</v>
      </c>
    </row>
    <row r="8" spans="1:57" x14ac:dyDescent="0.2">
      <c r="A8" s="129" t="s">
        <v>40</v>
      </c>
      <c r="B8" s="113"/>
      <c r="C8" s="130" t="s">
        <v>158</v>
      </c>
      <c r="D8" s="130"/>
      <c r="E8" s="131"/>
      <c r="F8" s="132" t="s">
        <v>41</v>
      </c>
      <c r="G8" s="133"/>
      <c r="H8" s="134"/>
      <c r="I8" s="135"/>
    </row>
    <row r="9" spans="1:57" x14ac:dyDescent="0.2">
      <c r="A9" s="129" t="s">
        <v>42</v>
      </c>
      <c r="B9" s="113"/>
      <c r="C9" s="130"/>
      <c r="D9" s="130"/>
      <c r="E9" s="131"/>
      <c r="F9" s="113"/>
      <c r="G9" s="136"/>
      <c r="H9" s="137"/>
    </row>
    <row r="10" spans="1:57" x14ac:dyDescent="0.2">
      <c r="A10" s="129" t="s">
        <v>43</v>
      </c>
      <c r="B10" s="113"/>
      <c r="C10" s="130" t="s">
        <v>157</v>
      </c>
      <c r="D10" s="130"/>
      <c r="E10" s="130"/>
      <c r="F10" s="138"/>
      <c r="G10" s="139"/>
      <c r="H10" s="140"/>
    </row>
    <row r="11" spans="1:57" ht="13.5" customHeight="1" x14ac:dyDescent="0.2">
      <c r="A11" s="129" t="s">
        <v>44</v>
      </c>
      <c r="B11" s="113"/>
      <c r="C11" s="130"/>
      <c r="D11" s="130"/>
      <c r="E11" s="130"/>
      <c r="F11" s="141" t="s">
        <v>45</v>
      </c>
      <c r="G11" s="142"/>
      <c r="H11" s="137"/>
      <c r="BA11" s="143"/>
      <c r="BB11" s="143"/>
      <c r="BC11" s="143"/>
      <c r="BD11" s="143"/>
      <c r="BE11" s="143"/>
    </row>
    <row r="12" spans="1:57" ht="12.75" customHeight="1" x14ac:dyDescent="0.2">
      <c r="A12" s="144" t="s">
        <v>46</v>
      </c>
      <c r="B12" s="110"/>
      <c r="C12" s="145"/>
      <c r="D12" s="145"/>
      <c r="E12" s="145"/>
      <c r="F12" s="146" t="s">
        <v>47</v>
      </c>
      <c r="G12" s="147"/>
      <c r="H12" s="137"/>
    </row>
    <row r="13" spans="1:57" ht="28.5" customHeight="1" thickBot="1" x14ac:dyDescent="0.25">
      <c r="A13" s="148" t="s">
        <v>48</v>
      </c>
      <c r="B13" s="149"/>
      <c r="C13" s="149"/>
      <c r="D13" s="149"/>
      <c r="E13" s="150"/>
      <c r="F13" s="150"/>
      <c r="G13" s="151"/>
      <c r="H13" s="137"/>
    </row>
    <row r="14" spans="1:57" ht="17.25" customHeight="1" thickBot="1" x14ac:dyDescent="0.25">
      <c r="A14" s="152" t="s">
        <v>49</v>
      </c>
      <c r="B14" s="153"/>
      <c r="C14" s="154"/>
      <c r="D14" s="155" t="s">
        <v>50</v>
      </c>
      <c r="E14" s="156"/>
      <c r="F14" s="156"/>
      <c r="G14" s="154"/>
    </row>
    <row r="15" spans="1:57" ht="15.95" customHeight="1" x14ac:dyDescent="0.2">
      <c r="A15" s="157"/>
      <c r="B15" s="158" t="s">
        <v>51</v>
      </c>
      <c r="C15" s="159">
        <f>'0003  Rek'!E15</f>
        <v>0</v>
      </c>
      <c r="D15" s="160" t="str">
        <f>'0003  Rek'!A20</f>
        <v>Ztížené výrobní podmínky</v>
      </c>
      <c r="E15" s="161"/>
      <c r="F15" s="162"/>
      <c r="G15" s="159">
        <f>'0003  Rek'!I20</f>
        <v>0</v>
      </c>
    </row>
    <row r="16" spans="1:57" ht="15.95" customHeight="1" x14ac:dyDescent="0.2">
      <c r="A16" s="157" t="s">
        <v>52</v>
      </c>
      <c r="B16" s="158" t="s">
        <v>53</v>
      </c>
      <c r="C16" s="159">
        <f>'0003  Rek'!F15</f>
        <v>0</v>
      </c>
      <c r="D16" s="109" t="str">
        <f>'0003  Rek'!A21</f>
        <v>Oborová přirážka</v>
      </c>
      <c r="E16" s="163"/>
      <c r="F16" s="164"/>
      <c r="G16" s="159">
        <f>'0003  Rek'!I21</f>
        <v>0</v>
      </c>
    </row>
    <row r="17" spans="1:7" ht="15.95" customHeight="1" x14ac:dyDescent="0.2">
      <c r="A17" s="157" t="s">
        <v>54</v>
      </c>
      <c r="B17" s="158" t="s">
        <v>55</v>
      </c>
      <c r="C17" s="159">
        <f>'0003  Rek'!H15</f>
        <v>0</v>
      </c>
      <c r="D17" s="109" t="str">
        <f>'0003  Rek'!A22</f>
        <v>Přesun stavebních kapacit</v>
      </c>
      <c r="E17" s="163"/>
      <c r="F17" s="164"/>
      <c r="G17" s="159">
        <f>'0003  Rek'!I22</f>
        <v>0</v>
      </c>
    </row>
    <row r="18" spans="1:7" ht="15.95" customHeight="1" x14ac:dyDescent="0.2">
      <c r="A18" s="165" t="s">
        <v>56</v>
      </c>
      <c r="B18" s="166" t="s">
        <v>57</v>
      </c>
      <c r="C18" s="159">
        <f>'0003  Rek'!G15</f>
        <v>0</v>
      </c>
      <c r="D18" s="109" t="str">
        <f>'0003  Rek'!A23</f>
        <v>Mimostaveništní doprava</v>
      </c>
      <c r="E18" s="163"/>
      <c r="F18" s="164"/>
      <c r="G18" s="159">
        <f>'0003  Rek'!I23</f>
        <v>0</v>
      </c>
    </row>
    <row r="19" spans="1:7" ht="15.95" customHeight="1" x14ac:dyDescent="0.2">
      <c r="A19" s="167" t="s">
        <v>58</v>
      </c>
      <c r="B19" s="158"/>
      <c r="C19" s="159">
        <f>SUM(C15:C18)</f>
        <v>0</v>
      </c>
      <c r="D19" s="109" t="str">
        <f>'0003  Rek'!A24</f>
        <v>Zařízení staveniště</v>
      </c>
      <c r="E19" s="163"/>
      <c r="F19" s="164"/>
      <c r="G19" s="159">
        <f>'0003  Rek'!I24</f>
        <v>0</v>
      </c>
    </row>
    <row r="20" spans="1:7" ht="15.95" customHeight="1" x14ac:dyDescent="0.2">
      <c r="A20" s="167"/>
      <c r="B20" s="158"/>
      <c r="C20" s="159"/>
      <c r="D20" s="109" t="str">
        <f>'0003  Rek'!A25</f>
        <v>Provoz investora</v>
      </c>
      <c r="E20" s="163"/>
      <c r="F20" s="164"/>
      <c r="G20" s="159">
        <f>'0003  Rek'!I25</f>
        <v>0</v>
      </c>
    </row>
    <row r="21" spans="1:7" ht="15.95" customHeight="1" x14ac:dyDescent="0.2">
      <c r="A21" s="167" t="s">
        <v>29</v>
      </c>
      <c r="B21" s="158"/>
      <c r="C21" s="159">
        <f>'0003  Rek'!I15</f>
        <v>0</v>
      </c>
      <c r="D21" s="109" t="str">
        <f>'0003  Rek'!A26</f>
        <v>Kompletační činnost (IČD)</v>
      </c>
      <c r="E21" s="163"/>
      <c r="F21" s="164"/>
      <c r="G21" s="159">
        <f>'0003  Rek'!I26</f>
        <v>0</v>
      </c>
    </row>
    <row r="22" spans="1:7" ht="15.95" customHeight="1" x14ac:dyDescent="0.2">
      <c r="A22" s="168" t="s">
        <v>59</v>
      </c>
      <c r="B22" s="137"/>
      <c r="C22" s="159">
        <f>C19+C21</f>
        <v>0</v>
      </c>
      <c r="D22" s="109" t="s">
        <v>60</v>
      </c>
      <c r="E22" s="163"/>
      <c r="F22" s="164"/>
      <c r="G22" s="159">
        <f>G23-SUM(G15:G21)</f>
        <v>0</v>
      </c>
    </row>
    <row r="23" spans="1:7" ht="15.95" customHeight="1" thickBot="1" x14ac:dyDescent="0.25">
      <c r="A23" s="169" t="s">
        <v>61</v>
      </c>
      <c r="B23" s="170"/>
      <c r="C23" s="171">
        <f>C22+G23</f>
        <v>0</v>
      </c>
      <c r="D23" s="172" t="s">
        <v>62</v>
      </c>
      <c r="E23" s="173"/>
      <c r="F23" s="174"/>
      <c r="G23" s="159">
        <f>'0003  Rek'!H28</f>
        <v>0</v>
      </c>
    </row>
    <row r="24" spans="1:7" x14ac:dyDescent="0.2">
      <c r="A24" s="175" t="s">
        <v>63</v>
      </c>
      <c r="B24" s="176"/>
      <c r="C24" s="177"/>
      <c r="D24" s="176" t="s">
        <v>64</v>
      </c>
      <c r="E24" s="176"/>
      <c r="F24" s="178" t="s">
        <v>65</v>
      </c>
      <c r="G24" s="179"/>
    </row>
    <row r="25" spans="1:7" x14ac:dyDescent="0.2">
      <c r="A25" s="168" t="s">
        <v>66</v>
      </c>
      <c r="B25" s="137"/>
      <c r="C25" s="180"/>
      <c r="D25" s="137" t="s">
        <v>66</v>
      </c>
      <c r="F25" s="181" t="s">
        <v>66</v>
      </c>
      <c r="G25" s="182"/>
    </row>
    <row r="26" spans="1:7" ht="37.5" customHeight="1" x14ac:dyDescent="0.2">
      <c r="A26" s="168" t="s">
        <v>67</v>
      </c>
      <c r="B26" s="183"/>
      <c r="C26" s="180"/>
      <c r="D26" s="137" t="s">
        <v>67</v>
      </c>
      <c r="F26" s="181" t="s">
        <v>67</v>
      </c>
      <c r="G26" s="182"/>
    </row>
    <row r="27" spans="1:7" x14ac:dyDescent="0.2">
      <c r="A27" s="168"/>
      <c r="B27" s="184"/>
      <c r="C27" s="180"/>
      <c r="D27" s="137"/>
      <c r="F27" s="181"/>
      <c r="G27" s="182"/>
    </row>
    <row r="28" spans="1:7" x14ac:dyDescent="0.2">
      <c r="A28" s="168" t="s">
        <v>68</v>
      </c>
      <c r="B28" s="137"/>
      <c r="C28" s="180"/>
      <c r="D28" s="181" t="s">
        <v>69</v>
      </c>
      <c r="E28" s="180"/>
      <c r="F28" s="185" t="s">
        <v>69</v>
      </c>
      <c r="G28" s="182"/>
    </row>
    <row r="29" spans="1:7" ht="69" customHeight="1" x14ac:dyDescent="0.2">
      <c r="A29" s="168"/>
      <c r="B29" s="137"/>
      <c r="C29" s="186"/>
      <c r="D29" s="187"/>
      <c r="E29" s="186"/>
      <c r="F29" s="137"/>
      <c r="G29" s="182"/>
    </row>
    <row r="30" spans="1:7" x14ac:dyDescent="0.2">
      <c r="A30" s="188" t="s">
        <v>11</v>
      </c>
      <c r="B30" s="189"/>
      <c r="C30" s="190">
        <v>21</v>
      </c>
      <c r="D30" s="189" t="s">
        <v>70</v>
      </c>
      <c r="E30" s="191"/>
      <c r="F30" s="192">
        <f>C23-F32</f>
        <v>0</v>
      </c>
      <c r="G30" s="193"/>
    </row>
    <row r="31" spans="1:7" x14ac:dyDescent="0.2">
      <c r="A31" s="188" t="s">
        <v>71</v>
      </c>
      <c r="B31" s="189"/>
      <c r="C31" s="190">
        <f>C30</f>
        <v>21</v>
      </c>
      <c r="D31" s="189" t="s">
        <v>72</v>
      </c>
      <c r="E31" s="191"/>
      <c r="F31" s="192">
        <f>ROUND(PRODUCT(F30,C31/100),0)</f>
        <v>0</v>
      </c>
      <c r="G31" s="193"/>
    </row>
    <row r="32" spans="1:7" x14ac:dyDescent="0.2">
      <c r="A32" s="188" t="s">
        <v>11</v>
      </c>
      <c r="B32" s="189"/>
      <c r="C32" s="190">
        <v>0</v>
      </c>
      <c r="D32" s="189" t="s">
        <v>72</v>
      </c>
      <c r="E32" s="191"/>
      <c r="F32" s="192">
        <v>0</v>
      </c>
      <c r="G32" s="193"/>
    </row>
    <row r="33" spans="1:8" x14ac:dyDescent="0.2">
      <c r="A33" s="188" t="s">
        <v>71</v>
      </c>
      <c r="B33" s="194"/>
      <c r="C33" s="195">
        <f>C32</f>
        <v>0</v>
      </c>
      <c r="D33" s="189" t="s">
        <v>72</v>
      </c>
      <c r="E33" s="164"/>
      <c r="F33" s="192">
        <f>ROUND(PRODUCT(F32,C33/100),0)</f>
        <v>0</v>
      </c>
      <c r="G33" s="193"/>
    </row>
    <row r="34" spans="1:8" s="201" customFormat="1" ht="19.5" customHeight="1" thickBot="1" x14ac:dyDescent="0.3">
      <c r="A34" s="196" t="s">
        <v>73</v>
      </c>
      <c r="B34" s="197"/>
      <c r="C34" s="197"/>
      <c r="D34" s="197"/>
      <c r="E34" s="198"/>
      <c r="F34" s="199">
        <f>ROUND(SUM(F30:F33),0)</f>
        <v>0</v>
      </c>
      <c r="G34" s="200"/>
    </row>
    <row r="36" spans="1:8" x14ac:dyDescent="0.2">
      <c r="A36" s="2" t="s">
        <v>74</v>
      </c>
      <c r="B36" s="2"/>
      <c r="C36" s="2"/>
      <c r="D36" s="2"/>
      <c r="E36" s="2"/>
      <c r="F36" s="2"/>
      <c r="G36" s="2"/>
      <c r="H36" s="1" t="s">
        <v>1</v>
      </c>
    </row>
    <row r="37" spans="1:8" ht="14.25" customHeight="1" x14ac:dyDescent="0.2">
      <c r="A37" s="2"/>
      <c r="B37" s="202"/>
      <c r="C37" s="202"/>
      <c r="D37" s="202"/>
      <c r="E37" s="202"/>
      <c r="F37" s="202"/>
      <c r="G37" s="202"/>
      <c r="H37" s="1" t="s">
        <v>1</v>
      </c>
    </row>
    <row r="38" spans="1:8" ht="12.75" customHeight="1" x14ac:dyDescent="0.2">
      <c r="A38" s="203"/>
      <c r="B38" s="202"/>
      <c r="C38" s="202"/>
      <c r="D38" s="202"/>
      <c r="E38" s="202"/>
      <c r="F38" s="202"/>
      <c r="G38" s="202"/>
      <c r="H38" s="1" t="s">
        <v>1</v>
      </c>
    </row>
    <row r="39" spans="1:8" x14ac:dyDescent="0.2">
      <c r="A39" s="203"/>
      <c r="B39" s="202"/>
      <c r="C39" s="202"/>
      <c r="D39" s="202"/>
      <c r="E39" s="202"/>
      <c r="F39" s="202"/>
      <c r="G39" s="202"/>
      <c r="H39" s="1" t="s">
        <v>1</v>
      </c>
    </row>
    <row r="40" spans="1:8" x14ac:dyDescent="0.2">
      <c r="A40" s="203"/>
      <c r="B40" s="202"/>
      <c r="C40" s="202"/>
      <c r="D40" s="202"/>
      <c r="E40" s="202"/>
      <c r="F40" s="202"/>
      <c r="G40" s="202"/>
      <c r="H40" s="1" t="s">
        <v>1</v>
      </c>
    </row>
    <row r="41" spans="1:8" x14ac:dyDescent="0.2">
      <c r="A41" s="203"/>
      <c r="B41" s="202"/>
      <c r="C41" s="202"/>
      <c r="D41" s="202"/>
      <c r="E41" s="202"/>
      <c r="F41" s="202"/>
      <c r="G41" s="202"/>
      <c r="H41" s="1" t="s">
        <v>1</v>
      </c>
    </row>
    <row r="42" spans="1:8" x14ac:dyDescent="0.2">
      <c r="A42" s="203"/>
      <c r="B42" s="202"/>
      <c r="C42" s="202"/>
      <c r="D42" s="202"/>
      <c r="E42" s="202"/>
      <c r="F42" s="202"/>
      <c r="G42" s="202"/>
      <c r="H42" s="1" t="s">
        <v>1</v>
      </c>
    </row>
    <row r="43" spans="1:8" x14ac:dyDescent="0.2">
      <c r="A43" s="203"/>
      <c r="B43" s="202"/>
      <c r="C43" s="202"/>
      <c r="D43" s="202"/>
      <c r="E43" s="202"/>
      <c r="F43" s="202"/>
      <c r="G43" s="202"/>
      <c r="H43" s="1" t="s">
        <v>1</v>
      </c>
    </row>
    <row r="44" spans="1:8" ht="12.75" customHeight="1" x14ac:dyDescent="0.2">
      <c r="A44" s="203"/>
      <c r="B44" s="202"/>
      <c r="C44" s="202"/>
      <c r="D44" s="202"/>
      <c r="E44" s="202"/>
      <c r="F44" s="202"/>
      <c r="G44" s="202"/>
      <c r="H44" s="1" t="s">
        <v>1</v>
      </c>
    </row>
    <row r="45" spans="1:8" ht="12.75" customHeight="1" x14ac:dyDescent="0.2">
      <c r="A45" s="203"/>
      <c r="B45" s="202"/>
      <c r="C45" s="202"/>
      <c r="D45" s="202"/>
      <c r="E45" s="202"/>
      <c r="F45" s="202"/>
      <c r="G45" s="202"/>
      <c r="H45" s="1" t="s">
        <v>1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</sheetData>
  <mergeCells count="18"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BE79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05" t="s">
        <v>2</v>
      </c>
      <c r="B1" s="206"/>
      <c r="C1" s="207" t="s">
        <v>106</v>
      </c>
      <c r="D1" s="208"/>
      <c r="E1" s="209"/>
      <c r="F1" s="208"/>
      <c r="G1" s="210" t="s">
        <v>75</v>
      </c>
      <c r="H1" s="211" t="s">
        <v>110</v>
      </c>
      <c r="I1" s="212"/>
    </row>
    <row r="2" spans="1:9" ht="13.5" thickBot="1" x14ac:dyDescent="0.25">
      <c r="A2" s="213" t="s">
        <v>76</v>
      </c>
      <c r="B2" s="214"/>
      <c r="C2" s="215" t="s">
        <v>193</v>
      </c>
      <c r="D2" s="216"/>
      <c r="E2" s="217"/>
      <c r="F2" s="216"/>
      <c r="G2" s="218"/>
      <c r="H2" s="219"/>
      <c r="I2" s="220"/>
    </row>
    <row r="3" spans="1:9" ht="13.5" thickTop="1" x14ac:dyDescent="0.2">
      <c r="F3" s="137"/>
    </row>
    <row r="4" spans="1:9" ht="19.5" customHeight="1" x14ac:dyDescent="0.25">
      <c r="A4" s="221" t="s">
        <v>77</v>
      </c>
      <c r="B4" s="222"/>
      <c r="C4" s="222"/>
      <c r="D4" s="222"/>
      <c r="E4" s="223"/>
      <c r="F4" s="222"/>
      <c r="G4" s="222"/>
      <c r="H4" s="222"/>
      <c r="I4" s="222"/>
    </row>
    <row r="5" spans="1:9" ht="13.5" thickBot="1" x14ac:dyDescent="0.25"/>
    <row r="6" spans="1:9" s="137" customFormat="1" ht="13.5" thickBot="1" x14ac:dyDescent="0.25">
      <c r="A6" s="224"/>
      <c r="B6" s="225" t="s">
        <v>78</v>
      </c>
      <c r="C6" s="225"/>
      <c r="D6" s="226"/>
      <c r="E6" s="227" t="s">
        <v>25</v>
      </c>
      <c r="F6" s="228" t="s">
        <v>26</v>
      </c>
      <c r="G6" s="228" t="s">
        <v>27</v>
      </c>
      <c r="H6" s="228" t="s">
        <v>28</v>
      </c>
      <c r="I6" s="229" t="s">
        <v>29</v>
      </c>
    </row>
    <row r="7" spans="1:9" s="137" customFormat="1" x14ac:dyDescent="0.2">
      <c r="A7" s="328" t="str">
        <f>'0003  Pol'!B7</f>
        <v>1</v>
      </c>
      <c r="B7" s="70" t="str">
        <f>'0003  Pol'!C7</f>
        <v>Zemní práce</v>
      </c>
      <c r="D7" s="230"/>
      <c r="E7" s="329">
        <f>'0003  Pol'!BA26</f>
        <v>0</v>
      </c>
      <c r="F7" s="330">
        <f>'0003  Pol'!BB26</f>
        <v>0</v>
      </c>
      <c r="G7" s="330">
        <f>'0003  Pol'!BC26</f>
        <v>0</v>
      </c>
      <c r="H7" s="330">
        <f>'0003  Pol'!BD26</f>
        <v>0</v>
      </c>
      <c r="I7" s="331">
        <f>'0003  Pol'!BE26</f>
        <v>0</v>
      </c>
    </row>
    <row r="8" spans="1:9" s="137" customFormat="1" x14ac:dyDescent="0.2">
      <c r="A8" s="328" t="str">
        <f>'0003  Pol'!B27</f>
        <v>3</v>
      </c>
      <c r="B8" s="70" t="str">
        <f>'0003  Pol'!C27</f>
        <v>Svislé a kompletní konstrukce</v>
      </c>
      <c r="D8" s="230"/>
      <c r="E8" s="329">
        <f>'0003  Pol'!BA31</f>
        <v>0</v>
      </c>
      <c r="F8" s="330">
        <f>'0003  Pol'!BB31</f>
        <v>0</v>
      </c>
      <c r="G8" s="330">
        <f>'0003  Pol'!BC31</f>
        <v>0</v>
      </c>
      <c r="H8" s="330">
        <f>'0003  Pol'!BD31</f>
        <v>0</v>
      </c>
      <c r="I8" s="331">
        <f>'0003  Pol'!BE31</f>
        <v>0</v>
      </c>
    </row>
    <row r="9" spans="1:9" s="137" customFormat="1" x14ac:dyDescent="0.2">
      <c r="A9" s="328" t="str">
        <f>'0003  Pol'!B32</f>
        <v>4</v>
      </c>
      <c r="B9" s="70" t="str">
        <f>'0003  Pol'!C32</f>
        <v>Vodorovné konstrukce</v>
      </c>
      <c r="D9" s="230"/>
      <c r="E9" s="329">
        <f>'0003  Pol'!BA42</f>
        <v>0</v>
      </c>
      <c r="F9" s="330">
        <f>'0003  Pol'!BB42</f>
        <v>0</v>
      </c>
      <c r="G9" s="330">
        <f>'0003  Pol'!BC42</f>
        <v>0</v>
      </c>
      <c r="H9" s="330">
        <f>'0003  Pol'!BD42</f>
        <v>0</v>
      </c>
      <c r="I9" s="331">
        <f>'0003  Pol'!BE42</f>
        <v>0</v>
      </c>
    </row>
    <row r="10" spans="1:9" s="137" customFormat="1" x14ac:dyDescent="0.2">
      <c r="A10" s="328" t="str">
        <f>'0003  Pol'!B43</f>
        <v>8</v>
      </c>
      <c r="B10" s="70" t="str">
        <f>'0003  Pol'!C43</f>
        <v>Trubní vedení</v>
      </c>
      <c r="D10" s="230"/>
      <c r="E10" s="329">
        <f>'0003  Pol'!BA50</f>
        <v>0</v>
      </c>
      <c r="F10" s="330">
        <f>'0003  Pol'!BB50</f>
        <v>0</v>
      </c>
      <c r="G10" s="330">
        <f>'0003  Pol'!BC50</f>
        <v>0</v>
      </c>
      <c r="H10" s="330">
        <f>'0003  Pol'!BD50</f>
        <v>0</v>
      </c>
      <c r="I10" s="331">
        <f>'0003  Pol'!BE50</f>
        <v>0</v>
      </c>
    </row>
    <row r="11" spans="1:9" s="137" customFormat="1" x14ac:dyDescent="0.2">
      <c r="A11" s="328" t="str">
        <f>'0003  Pol'!B51</f>
        <v>91</v>
      </c>
      <c r="B11" s="70" t="str">
        <f>'0003  Pol'!C51</f>
        <v>Doplňující práce na komunikaci</v>
      </c>
      <c r="D11" s="230"/>
      <c r="E11" s="329">
        <f>'0003  Pol'!BA54</f>
        <v>0</v>
      </c>
      <c r="F11" s="330">
        <f>'0003  Pol'!BB54</f>
        <v>0</v>
      </c>
      <c r="G11" s="330">
        <f>'0003  Pol'!BC54</f>
        <v>0</v>
      </c>
      <c r="H11" s="330">
        <f>'0003  Pol'!BD54</f>
        <v>0</v>
      </c>
      <c r="I11" s="331">
        <f>'0003  Pol'!BE54</f>
        <v>0</v>
      </c>
    </row>
    <row r="12" spans="1:9" s="137" customFormat="1" x14ac:dyDescent="0.2">
      <c r="A12" s="328" t="str">
        <f>'0003  Pol'!B55</f>
        <v>93</v>
      </c>
      <c r="B12" s="70" t="str">
        <f>'0003  Pol'!C55</f>
        <v>Dokončovací práce inženýrských staveb</v>
      </c>
      <c r="D12" s="230"/>
      <c r="E12" s="329">
        <f>'0003  Pol'!BA58</f>
        <v>0</v>
      </c>
      <c r="F12" s="330">
        <f>'0003  Pol'!BB58</f>
        <v>0</v>
      </c>
      <c r="G12" s="330">
        <f>'0003  Pol'!BC58</f>
        <v>0</v>
      </c>
      <c r="H12" s="330">
        <f>'0003  Pol'!BD58</f>
        <v>0</v>
      </c>
      <c r="I12" s="331">
        <f>'0003  Pol'!BE58</f>
        <v>0</v>
      </c>
    </row>
    <row r="13" spans="1:9" s="137" customFormat="1" x14ac:dyDescent="0.2">
      <c r="A13" s="328" t="str">
        <f>'0003  Pol'!B59</f>
        <v>96</v>
      </c>
      <c r="B13" s="70" t="str">
        <f>'0003  Pol'!C59</f>
        <v>Bourání konstrukcí</v>
      </c>
      <c r="D13" s="230"/>
      <c r="E13" s="329">
        <f>'0003  Pol'!BA62</f>
        <v>0</v>
      </c>
      <c r="F13" s="330">
        <f>'0003  Pol'!BB62</f>
        <v>0</v>
      </c>
      <c r="G13" s="330">
        <f>'0003  Pol'!BC62</f>
        <v>0</v>
      </c>
      <c r="H13" s="330">
        <f>'0003  Pol'!BD62</f>
        <v>0</v>
      </c>
      <c r="I13" s="331">
        <f>'0003  Pol'!BE62</f>
        <v>0</v>
      </c>
    </row>
    <row r="14" spans="1:9" s="137" customFormat="1" ht="13.5" thickBot="1" x14ac:dyDescent="0.25">
      <c r="A14" s="328" t="str">
        <f>'0003  Pol'!B63</f>
        <v>99</v>
      </c>
      <c r="B14" s="70" t="str">
        <f>'0003  Pol'!C63</f>
        <v>Staveništní přesun hmot</v>
      </c>
      <c r="D14" s="230"/>
      <c r="E14" s="329">
        <f>'0003  Pol'!BA65</f>
        <v>0</v>
      </c>
      <c r="F14" s="330">
        <f>'0003  Pol'!BB65</f>
        <v>0</v>
      </c>
      <c r="G14" s="330">
        <f>'0003  Pol'!BC65</f>
        <v>0</v>
      </c>
      <c r="H14" s="330">
        <f>'0003  Pol'!BD65</f>
        <v>0</v>
      </c>
      <c r="I14" s="331">
        <f>'0003  Pol'!BE65</f>
        <v>0</v>
      </c>
    </row>
    <row r="15" spans="1:9" s="14" customFormat="1" ht="13.5" thickBot="1" x14ac:dyDescent="0.25">
      <c r="A15" s="231"/>
      <c r="B15" s="232" t="s">
        <v>79</v>
      </c>
      <c r="C15" s="232"/>
      <c r="D15" s="233"/>
      <c r="E15" s="234">
        <f>SUM(E7:E14)</f>
        <v>0</v>
      </c>
      <c r="F15" s="235">
        <f>SUM(F7:F14)</f>
        <v>0</v>
      </c>
      <c r="G15" s="235">
        <f>SUM(G7:G14)</f>
        <v>0</v>
      </c>
      <c r="H15" s="235">
        <f>SUM(H7:H14)</f>
        <v>0</v>
      </c>
      <c r="I15" s="236">
        <f>SUM(I7:I14)</f>
        <v>0</v>
      </c>
    </row>
    <row r="16" spans="1:9" x14ac:dyDescent="0.2">
      <c r="A16" s="137"/>
      <c r="B16" s="137"/>
      <c r="C16" s="137"/>
      <c r="D16" s="137"/>
      <c r="E16" s="137"/>
      <c r="F16" s="137"/>
      <c r="G16" s="137"/>
      <c r="H16" s="137"/>
      <c r="I16" s="137"/>
    </row>
    <row r="17" spans="1:57" ht="19.5" customHeight="1" x14ac:dyDescent="0.25">
      <c r="A17" s="222" t="s">
        <v>80</v>
      </c>
      <c r="B17" s="222"/>
      <c r="C17" s="222"/>
      <c r="D17" s="222"/>
      <c r="E17" s="222"/>
      <c r="F17" s="222"/>
      <c r="G17" s="237"/>
      <c r="H17" s="222"/>
      <c r="I17" s="222"/>
      <c r="BA17" s="143"/>
      <c r="BB17" s="143"/>
      <c r="BC17" s="143"/>
      <c r="BD17" s="143"/>
      <c r="BE17" s="143"/>
    </row>
    <row r="18" spans="1:57" ht="13.5" thickBot="1" x14ac:dyDescent="0.25"/>
    <row r="19" spans="1:57" x14ac:dyDescent="0.2">
      <c r="A19" s="175" t="s">
        <v>81</v>
      </c>
      <c r="B19" s="176"/>
      <c r="C19" s="176"/>
      <c r="D19" s="238"/>
      <c r="E19" s="239" t="s">
        <v>82</v>
      </c>
      <c r="F19" s="240" t="s">
        <v>12</v>
      </c>
      <c r="G19" s="241" t="s">
        <v>83</v>
      </c>
      <c r="H19" s="242"/>
      <c r="I19" s="243" t="s">
        <v>82</v>
      </c>
    </row>
    <row r="20" spans="1:57" x14ac:dyDescent="0.2">
      <c r="A20" s="167" t="s">
        <v>149</v>
      </c>
      <c r="B20" s="158"/>
      <c r="C20" s="158"/>
      <c r="D20" s="244"/>
      <c r="E20" s="245"/>
      <c r="F20" s="246"/>
      <c r="G20" s="247">
        <v>0</v>
      </c>
      <c r="H20" s="248"/>
      <c r="I20" s="249">
        <f>E20+F20*G20/100</f>
        <v>0</v>
      </c>
      <c r="BA20" s="1">
        <v>0</v>
      </c>
    </row>
    <row r="21" spans="1:57" x14ac:dyDescent="0.2">
      <c r="A21" s="167" t="s">
        <v>150</v>
      </c>
      <c r="B21" s="158"/>
      <c r="C21" s="158"/>
      <c r="D21" s="244"/>
      <c r="E21" s="245"/>
      <c r="F21" s="246"/>
      <c r="G21" s="247">
        <v>0</v>
      </c>
      <c r="H21" s="248"/>
      <c r="I21" s="249">
        <f>E21+F21*G21/100</f>
        <v>0</v>
      </c>
      <c r="BA21" s="1">
        <v>0</v>
      </c>
    </row>
    <row r="22" spans="1:57" x14ac:dyDescent="0.2">
      <c r="A22" s="167" t="s">
        <v>151</v>
      </c>
      <c r="B22" s="158"/>
      <c r="C22" s="158"/>
      <c r="D22" s="244"/>
      <c r="E22" s="245"/>
      <c r="F22" s="246"/>
      <c r="G22" s="247">
        <v>0</v>
      </c>
      <c r="H22" s="248"/>
      <c r="I22" s="249">
        <f>E22+F22*G22/100</f>
        <v>0</v>
      </c>
      <c r="BA22" s="1">
        <v>0</v>
      </c>
    </row>
    <row r="23" spans="1:57" x14ac:dyDescent="0.2">
      <c r="A23" s="167" t="s">
        <v>152</v>
      </c>
      <c r="B23" s="158"/>
      <c r="C23" s="158"/>
      <c r="D23" s="244"/>
      <c r="E23" s="245"/>
      <c r="F23" s="246"/>
      <c r="G23" s="247">
        <v>0</v>
      </c>
      <c r="H23" s="248"/>
      <c r="I23" s="249">
        <f>E23+F23*G23/100</f>
        <v>0</v>
      </c>
      <c r="BA23" s="1">
        <v>0</v>
      </c>
    </row>
    <row r="24" spans="1:57" x14ac:dyDescent="0.2">
      <c r="A24" s="167" t="s">
        <v>153</v>
      </c>
      <c r="B24" s="158"/>
      <c r="C24" s="158"/>
      <c r="D24" s="244"/>
      <c r="E24" s="245"/>
      <c r="F24" s="246"/>
      <c r="G24" s="247">
        <v>0</v>
      </c>
      <c r="H24" s="248"/>
      <c r="I24" s="249">
        <f>E24+F24*G24/100</f>
        <v>0</v>
      </c>
      <c r="BA24" s="1">
        <v>1</v>
      </c>
    </row>
    <row r="25" spans="1:57" x14ac:dyDescent="0.2">
      <c r="A25" s="167" t="s">
        <v>154</v>
      </c>
      <c r="B25" s="158"/>
      <c r="C25" s="158"/>
      <c r="D25" s="244"/>
      <c r="E25" s="245"/>
      <c r="F25" s="246"/>
      <c r="G25" s="247">
        <v>0</v>
      </c>
      <c r="H25" s="248"/>
      <c r="I25" s="249">
        <f>E25+F25*G25/100</f>
        <v>0</v>
      </c>
      <c r="BA25" s="1">
        <v>1</v>
      </c>
    </row>
    <row r="26" spans="1:57" x14ac:dyDescent="0.2">
      <c r="A26" s="167" t="s">
        <v>155</v>
      </c>
      <c r="B26" s="158"/>
      <c r="C26" s="158"/>
      <c r="D26" s="244"/>
      <c r="E26" s="245"/>
      <c r="F26" s="246"/>
      <c r="G26" s="247">
        <v>0</v>
      </c>
      <c r="H26" s="248"/>
      <c r="I26" s="249">
        <f>E26+F26*G26/100</f>
        <v>0</v>
      </c>
      <c r="BA26" s="1">
        <v>2</v>
      </c>
    </row>
    <row r="27" spans="1:57" x14ac:dyDescent="0.2">
      <c r="A27" s="167" t="s">
        <v>156</v>
      </c>
      <c r="B27" s="158"/>
      <c r="C27" s="158"/>
      <c r="D27" s="244"/>
      <c r="E27" s="245"/>
      <c r="F27" s="246"/>
      <c r="G27" s="247">
        <v>0</v>
      </c>
      <c r="H27" s="248"/>
      <c r="I27" s="249">
        <f>E27+F27*G27/100</f>
        <v>0</v>
      </c>
      <c r="BA27" s="1">
        <v>2</v>
      </c>
    </row>
    <row r="28" spans="1:57" ht="13.5" thickBot="1" x14ac:dyDescent="0.25">
      <c r="A28" s="250"/>
      <c r="B28" s="251" t="s">
        <v>84</v>
      </c>
      <c r="C28" s="252"/>
      <c r="D28" s="253"/>
      <c r="E28" s="254"/>
      <c r="F28" s="255"/>
      <c r="G28" s="255"/>
      <c r="H28" s="256">
        <f>SUM(I20:I27)</f>
        <v>0</v>
      </c>
      <c r="I28" s="257"/>
    </row>
    <row r="30" spans="1:57" x14ac:dyDescent="0.2">
      <c r="B30" s="14"/>
      <c r="F30" s="258"/>
      <c r="G30" s="259"/>
      <c r="H30" s="259"/>
      <c r="I30" s="54"/>
    </row>
    <row r="31" spans="1:57" x14ac:dyDescent="0.2">
      <c r="F31" s="258"/>
      <c r="G31" s="259"/>
      <c r="H31" s="259"/>
      <c r="I31" s="54"/>
    </row>
    <row r="32" spans="1:57" x14ac:dyDescent="0.2">
      <c r="F32" s="258"/>
      <c r="G32" s="259"/>
      <c r="H32" s="259"/>
      <c r="I32" s="54"/>
    </row>
    <row r="33" spans="6:9" x14ac:dyDescent="0.2">
      <c r="F33" s="258"/>
      <c r="G33" s="259"/>
      <c r="H33" s="259"/>
      <c r="I33" s="54"/>
    </row>
    <row r="34" spans="6:9" x14ac:dyDescent="0.2">
      <c r="F34" s="258"/>
      <c r="G34" s="259"/>
      <c r="H34" s="259"/>
      <c r="I34" s="54"/>
    </row>
    <row r="35" spans="6:9" x14ac:dyDescent="0.2">
      <c r="F35" s="258"/>
      <c r="G35" s="259"/>
      <c r="H35" s="259"/>
      <c r="I35" s="54"/>
    </row>
    <row r="36" spans="6:9" x14ac:dyDescent="0.2">
      <c r="F36" s="258"/>
      <c r="G36" s="259"/>
      <c r="H36" s="259"/>
      <c r="I36" s="54"/>
    </row>
    <row r="37" spans="6:9" x14ac:dyDescent="0.2">
      <c r="F37" s="258"/>
      <c r="G37" s="259"/>
      <c r="H37" s="259"/>
      <c r="I37" s="54"/>
    </row>
    <row r="38" spans="6:9" x14ac:dyDescent="0.2">
      <c r="F38" s="258"/>
      <c r="G38" s="259"/>
      <c r="H38" s="259"/>
      <c r="I38" s="54"/>
    </row>
    <row r="39" spans="6:9" x14ac:dyDescent="0.2">
      <c r="F39" s="258"/>
      <c r="G39" s="259"/>
      <c r="H39" s="259"/>
      <c r="I39" s="54"/>
    </row>
    <row r="40" spans="6:9" x14ac:dyDescent="0.2">
      <c r="F40" s="258"/>
      <c r="G40" s="259"/>
      <c r="H40" s="259"/>
      <c r="I40" s="54"/>
    </row>
    <row r="41" spans="6:9" x14ac:dyDescent="0.2">
      <c r="F41" s="258"/>
      <c r="G41" s="259"/>
      <c r="H41" s="259"/>
      <c r="I41" s="54"/>
    </row>
    <row r="42" spans="6:9" x14ac:dyDescent="0.2">
      <c r="F42" s="258"/>
      <c r="G42" s="259"/>
      <c r="H42" s="259"/>
      <c r="I42" s="54"/>
    </row>
    <row r="43" spans="6:9" x14ac:dyDescent="0.2">
      <c r="F43" s="258"/>
      <c r="G43" s="259"/>
      <c r="H43" s="259"/>
      <c r="I43" s="54"/>
    </row>
    <row r="44" spans="6:9" x14ac:dyDescent="0.2">
      <c r="F44" s="258"/>
      <c r="G44" s="259"/>
      <c r="H44" s="259"/>
      <c r="I44" s="54"/>
    </row>
    <row r="45" spans="6:9" x14ac:dyDescent="0.2">
      <c r="F45" s="258"/>
      <c r="G45" s="259"/>
      <c r="H45" s="259"/>
      <c r="I45" s="54"/>
    </row>
    <row r="46" spans="6:9" x14ac:dyDescent="0.2">
      <c r="F46" s="258"/>
      <c r="G46" s="259"/>
      <c r="H46" s="259"/>
      <c r="I46" s="54"/>
    </row>
    <row r="47" spans="6:9" x14ac:dyDescent="0.2">
      <c r="F47" s="258"/>
      <c r="G47" s="259"/>
      <c r="H47" s="259"/>
      <c r="I47" s="54"/>
    </row>
    <row r="48" spans="6:9" x14ac:dyDescent="0.2">
      <c r="F48" s="258"/>
      <c r="G48" s="259"/>
      <c r="H48" s="259"/>
      <c r="I48" s="54"/>
    </row>
    <row r="49" spans="6:9" x14ac:dyDescent="0.2">
      <c r="F49" s="258"/>
      <c r="G49" s="259"/>
      <c r="H49" s="259"/>
      <c r="I49" s="54"/>
    </row>
    <row r="50" spans="6:9" x14ac:dyDescent="0.2">
      <c r="F50" s="258"/>
      <c r="G50" s="259"/>
      <c r="H50" s="259"/>
      <c r="I50" s="54"/>
    </row>
    <row r="51" spans="6:9" x14ac:dyDescent="0.2">
      <c r="F51" s="258"/>
      <c r="G51" s="259"/>
      <c r="H51" s="259"/>
      <c r="I51" s="54"/>
    </row>
    <row r="52" spans="6:9" x14ac:dyDescent="0.2">
      <c r="F52" s="258"/>
      <c r="G52" s="259"/>
      <c r="H52" s="259"/>
      <c r="I52" s="54"/>
    </row>
    <row r="53" spans="6:9" x14ac:dyDescent="0.2">
      <c r="F53" s="258"/>
      <c r="G53" s="259"/>
      <c r="H53" s="259"/>
      <c r="I53" s="54"/>
    </row>
    <row r="54" spans="6:9" x14ac:dyDescent="0.2">
      <c r="F54" s="258"/>
      <c r="G54" s="259"/>
      <c r="H54" s="259"/>
      <c r="I54" s="54"/>
    </row>
    <row r="55" spans="6:9" x14ac:dyDescent="0.2">
      <c r="F55" s="258"/>
      <c r="G55" s="259"/>
      <c r="H55" s="259"/>
      <c r="I55" s="54"/>
    </row>
    <row r="56" spans="6:9" x14ac:dyDescent="0.2">
      <c r="F56" s="258"/>
      <c r="G56" s="259"/>
      <c r="H56" s="259"/>
      <c r="I56" s="54"/>
    </row>
    <row r="57" spans="6:9" x14ac:dyDescent="0.2">
      <c r="F57" s="258"/>
      <c r="G57" s="259"/>
      <c r="H57" s="259"/>
      <c r="I57" s="54"/>
    </row>
    <row r="58" spans="6:9" x14ac:dyDescent="0.2">
      <c r="F58" s="258"/>
      <c r="G58" s="259"/>
      <c r="H58" s="259"/>
      <c r="I58" s="54"/>
    </row>
    <row r="59" spans="6:9" x14ac:dyDescent="0.2">
      <c r="F59" s="258"/>
      <c r="G59" s="259"/>
      <c r="H59" s="259"/>
      <c r="I59" s="54"/>
    </row>
    <row r="60" spans="6:9" x14ac:dyDescent="0.2">
      <c r="F60" s="258"/>
      <c r="G60" s="259"/>
      <c r="H60" s="259"/>
      <c r="I60" s="54"/>
    </row>
    <row r="61" spans="6:9" x14ac:dyDescent="0.2">
      <c r="F61" s="258"/>
      <c r="G61" s="259"/>
      <c r="H61" s="259"/>
      <c r="I61" s="54"/>
    </row>
    <row r="62" spans="6:9" x14ac:dyDescent="0.2">
      <c r="F62" s="258"/>
      <c r="G62" s="259"/>
      <c r="H62" s="259"/>
      <c r="I62" s="54"/>
    </row>
    <row r="63" spans="6:9" x14ac:dyDescent="0.2">
      <c r="F63" s="258"/>
      <c r="G63" s="259"/>
      <c r="H63" s="259"/>
      <c r="I63" s="54"/>
    </row>
    <row r="64" spans="6:9" x14ac:dyDescent="0.2">
      <c r="F64" s="258"/>
      <c r="G64" s="259"/>
      <c r="H64" s="259"/>
      <c r="I64" s="54"/>
    </row>
    <row r="65" spans="6:9" x14ac:dyDescent="0.2">
      <c r="F65" s="258"/>
      <c r="G65" s="259"/>
      <c r="H65" s="259"/>
      <c r="I65" s="54"/>
    </row>
    <row r="66" spans="6:9" x14ac:dyDescent="0.2">
      <c r="F66" s="258"/>
      <c r="G66" s="259"/>
      <c r="H66" s="259"/>
      <c r="I66" s="54"/>
    </row>
    <row r="67" spans="6:9" x14ac:dyDescent="0.2">
      <c r="F67" s="258"/>
      <c r="G67" s="259"/>
      <c r="H67" s="259"/>
      <c r="I67" s="54"/>
    </row>
    <row r="68" spans="6:9" x14ac:dyDescent="0.2">
      <c r="F68" s="258"/>
      <c r="G68" s="259"/>
      <c r="H68" s="259"/>
      <c r="I68" s="54"/>
    </row>
    <row r="69" spans="6:9" x14ac:dyDescent="0.2">
      <c r="F69" s="258"/>
      <c r="G69" s="259"/>
      <c r="H69" s="259"/>
      <c r="I69" s="54"/>
    </row>
    <row r="70" spans="6:9" x14ac:dyDescent="0.2">
      <c r="F70" s="258"/>
      <c r="G70" s="259"/>
      <c r="H70" s="259"/>
      <c r="I70" s="54"/>
    </row>
    <row r="71" spans="6:9" x14ac:dyDescent="0.2">
      <c r="F71" s="258"/>
      <c r="G71" s="259"/>
      <c r="H71" s="259"/>
      <c r="I71" s="54"/>
    </row>
    <row r="72" spans="6:9" x14ac:dyDescent="0.2">
      <c r="F72" s="258"/>
      <c r="G72" s="259"/>
      <c r="H72" s="259"/>
      <c r="I72" s="54"/>
    </row>
    <row r="73" spans="6:9" x14ac:dyDescent="0.2">
      <c r="F73" s="258"/>
      <c r="G73" s="259"/>
      <c r="H73" s="259"/>
      <c r="I73" s="54"/>
    </row>
    <row r="74" spans="6:9" x14ac:dyDescent="0.2">
      <c r="F74" s="258"/>
      <c r="G74" s="259"/>
      <c r="H74" s="259"/>
      <c r="I74" s="54"/>
    </row>
    <row r="75" spans="6:9" x14ac:dyDescent="0.2">
      <c r="F75" s="258"/>
      <c r="G75" s="259"/>
      <c r="H75" s="259"/>
      <c r="I75" s="54"/>
    </row>
    <row r="76" spans="6:9" x14ac:dyDescent="0.2">
      <c r="F76" s="258"/>
      <c r="G76" s="259"/>
      <c r="H76" s="259"/>
      <c r="I76" s="54"/>
    </row>
    <row r="77" spans="6:9" x14ac:dyDescent="0.2">
      <c r="F77" s="258"/>
      <c r="G77" s="259"/>
      <c r="H77" s="259"/>
      <c r="I77" s="54"/>
    </row>
    <row r="78" spans="6:9" x14ac:dyDescent="0.2">
      <c r="F78" s="258"/>
      <c r="G78" s="259"/>
      <c r="H78" s="259"/>
      <c r="I78" s="54"/>
    </row>
    <row r="79" spans="6:9" x14ac:dyDescent="0.2">
      <c r="F79" s="258"/>
      <c r="G79" s="259"/>
      <c r="H79" s="259"/>
      <c r="I79" s="54"/>
    </row>
  </sheetData>
  <mergeCells count="4">
    <mergeCell ref="A1:B1"/>
    <mergeCell ref="A2:B2"/>
    <mergeCell ref="G2:I2"/>
    <mergeCell ref="H28:I28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47</vt:i4>
      </vt:variant>
    </vt:vector>
  </HeadingPairs>
  <TitlesOfParts>
    <vt:vector size="63" baseType="lpstr">
      <vt:lpstr>Stavba</vt:lpstr>
      <vt:lpstr>0001  KL</vt:lpstr>
      <vt:lpstr>0001  Rek</vt:lpstr>
      <vt:lpstr>0001  Pol</vt:lpstr>
      <vt:lpstr>0002  KL</vt:lpstr>
      <vt:lpstr>0002  Rek</vt:lpstr>
      <vt:lpstr>0002  Pol</vt:lpstr>
      <vt:lpstr>0003  KL</vt:lpstr>
      <vt:lpstr>0003  Rek</vt:lpstr>
      <vt:lpstr>0003  Pol</vt:lpstr>
      <vt:lpstr>0004  KL</vt:lpstr>
      <vt:lpstr>0004  Rek</vt:lpstr>
      <vt:lpstr>0004  Pol</vt:lpstr>
      <vt:lpstr>0005  KL</vt:lpstr>
      <vt:lpstr>0005  Rek</vt:lpstr>
      <vt:lpstr>0005  Pol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'0001  Pol'!Názvy_tisku</vt:lpstr>
      <vt:lpstr>'0001  Rek'!Názvy_tisku</vt:lpstr>
      <vt:lpstr>'0002  Pol'!Názvy_tisku</vt:lpstr>
      <vt:lpstr>'0002  Rek'!Názvy_tisku</vt:lpstr>
      <vt:lpstr>'0003  Pol'!Názvy_tisku</vt:lpstr>
      <vt:lpstr>'0003  Rek'!Názvy_tisku</vt:lpstr>
      <vt:lpstr>'0004  Pol'!Názvy_tisku</vt:lpstr>
      <vt:lpstr>'0004  Rek'!Názvy_tisku</vt:lpstr>
      <vt:lpstr>'0005  Pol'!Názvy_tisku</vt:lpstr>
      <vt:lpstr>'0005  Rek'!Názvy_tisku</vt:lpstr>
      <vt:lpstr>Stavba!Objednatel</vt:lpstr>
      <vt:lpstr>Stavba!Objekt</vt:lpstr>
      <vt:lpstr>'0001  KL'!Oblast_tisku</vt:lpstr>
      <vt:lpstr>'0001  Pol'!Oblast_tisku</vt:lpstr>
      <vt:lpstr>'0001  Rek'!Oblast_tisku</vt:lpstr>
      <vt:lpstr>'0002  KL'!Oblast_tisku</vt:lpstr>
      <vt:lpstr>'0002  Pol'!Oblast_tisku</vt:lpstr>
      <vt:lpstr>'0002  Rek'!Oblast_tisku</vt:lpstr>
      <vt:lpstr>'0003  KL'!Oblast_tisku</vt:lpstr>
      <vt:lpstr>'0003  Pol'!Oblast_tisku</vt:lpstr>
      <vt:lpstr>'0003  Rek'!Oblast_tisku</vt:lpstr>
      <vt:lpstr>'0004  KL'!Oblast_tisku</vt:lpstr>
      <vt:lpstr>'0004  Pol'!Oblast_tisku</vt:lpstr>
      <vt:lpstr>'0004  Rek'!Oblast_tisku</vt:lpstr>
      <vt:lpstr>'0005  KL'!Oblast_tisku</vt:lpstr>
      <vt:lpstr>'0005  Pol'!Oblast_tisku</vt:lpstr>
      <vt:lpstr>'0005  Rek'!Oblast_tisku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Stavba!SoucetDilu</vt:lpstr>
      <vt:lpstr>Stavba!StavbaCelkem</vt:lpstr>
      <vt:lpstr>Stavba!Zhotovitel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Dostál</dc:creator>
  <cp:lastModifiedBy>Jaroslav Dostál</cp:lastModifiedBy>
  <dcterms:created xsi:type="dcterms:W3CDTF">2017-11-22T14:39:12Z</dcterms:created>
  <dcterms:modified xsi:type="dcterms:W3CDTF">2017-11-22T14:39:50Z</dcterms:modified>
</cp:coreProperties>
</file>