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1 - Zázemí pro neformál..." sheetId="2" r:id="rId2"/>
    <sheet name="Pokyny pro vyplnění" sheetId="3" r:id="rId3"/>
  </sheets>
  <definedNames>
    <definedName name="_xlnm.Print_Area" localSheetId="0">'Rekapitulace stavby'!$D$4:$AO$33,'Rekapitulace stavby'!$C$39:$AQ$53</definedName>
    <definedName name="_xlnm.Print_Titles" localSheetId="0">'Rekapitulace stavby'!$49:$49</definedName>
    <definedName name="_xlnm._FilterDatabase" localSheetId="1" hidden="1">'001 - Zázemí pro neformál...'!$C$78:$K$133</definedName>
    <definedName name="_xlnm.Print_Area" localSheetId="1">'001 - Zázemí pro neformál...'!$C$4:$J$36,'001 - Zázemí pro neformál...'!$C$42:$J$60,'001 - Zázemí pro neformál...'!$C$66:$K$133</definedName>
    <definedName name="_xlnm.Print_Titles" localSheetId="1">'001 - Zázemí pro neformál...'!$78:$78</definedName>
    <definedName name="_xlnm.Print_Area" localSheetId="2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2"/>
  <c r="AX52"/>
  <c i="2"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T130"/>
  <c r="R131"/>
  <c r="R130"/>
  <c r="P131"/>
  <c r="P130"/>
  <c r="BK131"/>
  <c r="BK130"/>
  <c r="J130"/>
  <c r="J131"/>
  <c r="BE131"/>
  <c r="J59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BH90"/>
  <c r="BG90"/>
  <c r="BF90"/>
  <c r="T90"/>
  <c r="R90"/>
  <c r="P90"/>
  <c r="BK90"/>
  <c r="J90"/>
  <c r="BE90"/>
  <c r="BI89"/>
  <c r="BH89"/>
  <c r="BG89"/>
  <c r="BF89"/>
  <c r="T89"/>
  <c r="R89"/>
  <c r="P89"/>
  <c r="BK89"/>
  <c r="J89"/>
  <c r="BE89"/>
  <c r="BI88"/>
  <c r="BH88"/>
  <c r="BG88"/>
  <c r="BF88"/>
  <c r="T88"/>
  <c r="T87"/>
  <c r="R88"/>
  <c r="R87"/>
  <c r="P88"/>
  <c r="P87"/>
  <c r="BK88"/>
  <c r="BK87"/>
  <c r="J87"/>
  <c r="J88"/>
  <c r="BE88"/>
  <c r="J58"/>
  <c r="BI86"/>
  <c r="BH86"/>
  <c r="BG86"/>
  <c r="BF86"/>
  <c r="T86"/>
  <c r="R86"/>
  <c r="P86"/>
  <c r="BK86"/>
  <c r="J86"/>
  <c r="BE86"/>
  <c r="BI85"/>
  <c r="BH85"/>
  <c r="BG85"/>
  <c r="BF85"/>
  <c r="T85"/>
  <c r="R85"/>
  <c r="P85"/>
  <c r="BK85"/>
  <c r="J85"/>
  <c r="BE85"/>
  <c r="BI84"/>
  <c r="BH84"/>
  <c r="BG84"/>
  <c r="BF84"/>
  <c r="T84"/>
  <c r="R84"/>
  <c r="P84"/>
  <c r="BK84"/>
  <c r="J84"/>
  <c r="BE84"/>
  <c r="BI83"/>
  <c r="BH83"/>
  <c r="BG83"/>
  <c r="BF83"/>
  <c r="T83"/>
  <c r="R83"/>
  <c r="P83"/>
  <c r="BK83"/>
  <c r="J83"/>
  <c r="BE83"/>
  <c r="BI82"/>
  <c r="BH82"/>
  <c r="BG82"/>
  <c r="BF82"/>
  <c r="T82"/>
  <c r="R82"/>
  <c r="P82"/>
  <c r="BK82"/>
  <c r="J82"/>
  <c r="BE82"/>
  <c r="BI81"/>
  <c r="F34"/>
  <c i="1" r="BD52"/>
  <c i="2" r="BH81"/>
  <c r="F33"/>
  <c i="1" r="BC52"/>
  <c i="2" r="BG81"/>
  <c r="F32"/>
  <c i="1" r="BB52"/>
  <c i="2" r="BF81"/>
  <c r="J31"/>
  <c i="1" r="AW52"/>
  <c i="2" r="F31"/>
  <c i="1" r="BA52"/>
  <c i="2" r="T81"/>
  <c r="T80"/>
  <c r="T79"/>
  <c r="R81"/>
  <c r="R80"/>
  <c r="R79"/>
  <c r="P81"/>
  <c r="P80"/>
  <c r="P79"/>
  <c i="1" r="AU52"/>
  <c i="2" r="BK81"/>
  <c r="BK80"/>
  <c r="J80"/>
  <c r="BK79"/>
  <c r="J79"/>
  <c r="J56"/>
  <c r="J27"/>
  <c i="1" r="AG52"/>
  <c i="2" r="J81"/>
  <c r="BE81"/>
  <c r="J30"/>
  <c i="1" r="AV52"/>
  <c i="2" r="F30"/>
  <c i="1" r="AZ52"/>
  <c i="2" r="J57"/>
  <c r="F73"/>
  <c r="E71"/>
  <c r="F49"/>
  <c r="E47"/>
  <c r="J36"/>
  <c r="J21"/>
  <c r="E21"/>
  <c r="J75"/>
  <c r="J51"/>
  <c r="J20"/>
  <c r="J18"/>
  <c r="E18"/>
  <c r="F76"/>
  <c r="F52"/>
  <c r="J17"/>
  <c r="J15"/>
  <c r="E15"/>
  <c r="F75"/>
  <c r="F51"/>
  <c r="J14"/>
  <c r="J12"/>
  <c r="J73"/>
  <c r="J49"/>
  <c r="E7"/>
  <c r="E69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<sst xmlns="http://schemas.openxmlformats.org/spreadsheetml/2006/main">
  <si>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</si>
  <si>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</si>
  <si>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</si>
  <si>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</si>
  <si>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</si>
  <si>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</si>
  <si>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</si>
  <si>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{27401052-a2bc-4ac4-9480-9f749d5ebd2c}</t>
  </si>
  <si>
    <t>0,1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</si>
  <si>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</si>
  <si>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</si>
  <si>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</si>
  <si>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</si>
  <si>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</si>
  <si>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</si>
  <si>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</si>
  <si>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PSARY_2018_01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</si>
  <si>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</si>
  <si>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</si>
  <si>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Zázemí pro neformální vzdělávání v Psárech</t>
  </si>
  <si>
    <t>KSO:</t>
  </si>
  <si>
    <t/>
  </si>
  <si>
    <t>CC-CZ:</t>
  </si>
  <si>
    <t>1</t>
  </si>
  <si>
    <t>Místo:</t>
  </si>
  <si>
    <t>obec Psáry</t>
  </si>
  <si>
    <t>Datum:</t>
  </si>
  <si>
    <t>16. 4. 2018</t>
  </si>
  <si>
    <t>5</t>
  </si>
  <si>
    <t>Zadavatel:</t>
  </si>
  <si>
    <t>IČ:</t>
  </si>
  <si>
    <t>Obec Psáry</t>
  </si>
  <si>
    <t>DIČ:</t>
  </si>
  <si>
    <t>Uchazeč:</t>
  </si>
  <si>
    <t>Vyplň údaj</t>
  </si>
  <si>
    <t>Projektant:</t>
  </si>
  <si>
    <t>ZONA architekti s.r.o.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</si>
  <si>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</si>
  <si>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</si>
  <si>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</si>
  <si>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</si>
  <si>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</si>
  <si>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</si>
  <si>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</si>
  <si>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</si>
  <si>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</si>
  <si>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</si>
  <si>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</si>
  <si>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</si>
  <si>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</si>
  <si>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</si>
  <si>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</si>
  <si>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</si>
  <si>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</si>
  <si>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</si>
  <si>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</si>
  <si>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</si>
  <si>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</si>
  <si>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</si>
  <si>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</si>
  <si>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</si>
  <si>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</si>
  <si>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</si>
  <si>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</si>
  <si>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</si>
  <si>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</si>
  <si>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</si>
  <si>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</si>
  <si>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</si>
  <si>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</si>
  <si>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</si>
  <si>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</si>
  <si>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</si>
  <si>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</si>
  <si>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</si>
  <si>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</si>
  <si>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</si>
  <si>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</si>
  <si>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</si>
  <si>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Zázemí pro neformální vzdélávání</t>
  </si>
  <si>
    <t>STA</t>
  </si>
  <si>
    <t>{74d4b5a7-e71d-426e-9d73-520f3e5c3e7b}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</si>
  <si>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</si>
  <si>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</si>
  <si>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</si>
  <si>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</si>
  <si>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</si>
  <si>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</si>
  <si>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</si>
  <si>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</si>
  <si>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001 - Zázemí pro neformální vzdélávání</t>
  </si>
  <si>
    <t xml:space="preserve"> </t>
  </si>
  <si>
    <t>REKAPITULACE ČLENĚNÍ SOUPISU PRACÍ</t>
  </si>
  <si>
    <t>Kód dílu - Popis</t>
  </si>
  <si>
    <t>Cena celkem [CZK]</t>
  </si>
  <si>
    <t>Náklady soupisu celkem</t>
  </si>
  <si>
    <t>-1</t>
  </si>
  <si>
    <t>D1 - BOURACÍ PRÁCE</t>
  </si>
  <si>
    <t>D2 - NOVÉ KONSTRUKCE</t>
  </si>
  <si>
    <t>D3 - OSTATNÍ PRÁCE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</si>
  <si>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</si>
  <si>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</si>
  <si>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</si>
  <si>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</si>
  <si>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</si>
  <si>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</si>
  <si>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</si>
  <si>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</si>
  <si>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</si>
  <si>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</si>
  <si>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</si>
  <si>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</si>
  <si>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</si>
  <si>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</si>
  <si>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D1</t>
  </si>
  <si>
    <t>BOURACÍ PRÁCE</t>
  </si>
  <si>
    <t>ROZPOCET</t>
  </si>
  <si>
    <t>K</t>
  </si>
  <si>
    <t>96807245R</t>
  </si>
  <si>
    <t>Demontáž vnitřních dveří včetně zárubní</t>
  </si>
  <si>
    <t>ks</t>
  </si>
  <si>
    <t>4</t>
  </si>
  <si>
    <t>96203113R</t>
  </si>
  <si>
    <t>Vybourání vnitřních dělících konstrukcí (příčky, části příček, otvory pro nové dveře)</t>
  </si>
  <si>
    <t>m2</t>
  </si>
  <si>
    <t>3</t>
  </si>
  <si>
    <t>76315101R</t>
  </si>
  <si>
    <t>Demontáž rastru podhledu, svítidel (dle potřeby)</t>
  </si>
  <si>
    <t>kpl</t>
  </si>
  <si>
    <t>6</t>
  </si>
  <si>
    <t>77620101R</t>
  </si>
  <si>
    <t>Demontáž podlahové krytiny (dle potřeby)</t>
  </si>
  <si>
    <t>8</t>
  </si>
  <si>
    <t>74111101R</t>
  </si>
  <si>
    <t>Demontáž stávající elektroinstalace (dle potřeby)</t>
  </si>
  <si>
    <t>10</t>
  </si>
  <si>
    <t>72511001R</t>
  </si>
  <si>
    <t>Demontáž sanitárních výrobků</t>
  </si>
  <si>
    <t>12</t>
  </si>
  <si>
    <t>D2</t>
  </si>
  <si>
    <t>NOVÉ KONSTRUKCE</t>
  </si>
  <si>
    <t>7</t>
  </si>
  <si>
    <t>34227201R</t>
  </si>
  <si>
    <t>Příčky SDK nebo YTONG (včetně přizdívek)</t>
  </si>
  <si>
    <t>14</t>
  </si>
  <si>
    <t>76668201R</t>
  </si>
  <si>
    <t>Vnitřní dveře D1/P, 700/1970mm, včetně zárubně, CPL hruška, včetně montáže</t>
  </si>
  <si>
    <t>16</t>
  </si>
  <si>
    <t>9</t>
  </si>
  <si>
    <t>76668202R</t>
  </si>
  <si>
    <t>Vnitřní dveře D2/L, 700/1970mm, včetně zárubně, CPL hruška, včetně montáže</t>
  </si>
  <si>
    <t>18</t>
  </si>
  <si>
    <t>76668203R</t>
  </si>
  <si>
    <t>Vnitřní dveře D3/P, 600/1970mm, včetně zárubně, CPL hruška, včetně montáže</t>
  </si>
  <si>
    <t>20</t>
  </si>
  <si>
    <t>11</t>
  </si>
  <si>
    <t>76668204R</t>
  </si>
  <si>
    <t>Vnitřní dveře D4/L, 700/1970mm, včetně zárubně, CPL hruška, včetně montáže</t>
  </si>
  <si>
    <t>22</t>
  </si>
  <si>
    <t>76668205R</t>
  </si>
  <si>
    <t>Vnitřní dveře D5/P, 800/1970mm, včetně zárubně, CPL hruška, včetně montáže</t>
  </si>
  <si>
    <t>24</t>
  </si>
  <si>
    <t>13</t>
  </si>
  <si>
    <t>76668206R</t>
  </si>
  <si>
    <t>Vnitřní dveře D6/L, 800/1970mm, včetně zárubně, CPL hruška, včetně montáže</t>
  </si>
  <si>
    <t>26</t>
  </si>
  <si>
    <t>76668207R</t>
  </si>
  <si>
    <t>Vnitřní dveře D7/L, 800/1970mm, včetně zárubně, CPL hruška, včetně montáže</t>
  </si>
  <si>
    <t>28</t>
  </si>
  <si>
    <t>76668208R</t>
  </si>
  <si>
    <t>Vnitřní dveře D8/P, 800/1970mm, včetně zárubně, CPL hruška, včetně montáže</t>
  </si>
  <si>
    <t>30</t>
  </si>
  <si>
    <t>76668209R</t>
  </si>
  <si>
    <t>Vnitřní dveře D9/P, 800/1970mm, včetně zárubně, CPL hruška, včetně montáže</t>
  </si>
  <si>
    <t>32</t>
  </si>
  <si>
    <t>17</t>
  </si>
  <si>
    <t>76668210R</t>
  </si>
  <si>
    <t>Vnitřní dveře D10/L, 800/1970mm, včetně zárubně, CPL hruška, včetně montáže</t>
  </si>
  <si>
    <t>34</t>
  </si>
  <si>
    <t>76668211R</t>
  </si>
  <si>
    <t>Vnitřní dveře D11/P, 800/1970mm, včetně zárubně, CPL hruška, včetně montáže</t>
  </si>
  <si>
    <t>36</t>
  </si>
  <si>
    <t>19</t>
  </si>
  <si>
    <t>76668212R</t>
  </si>
  <si>
    <t>Vnitřní dveře D12/L, 800/1970mm, včetně zárubně, CPL hruška, včetně montáže</t>
  </si>
  <si>
    <t>38</t>
  </si>
  <si>
    <t>76668213R</t>
  </si>
  <si>
    <t>Vnitřní dveře D13/L, 800/1970mm, včetně zárubně, CPL hruška, včetně montáže</t>
  </si>
  <si>
    <t>40</t>
  </si>
  <si>
    <t>76668214R</t>
  </si>
  <si>
    <t>Vnitřní dveře D14/L, 800/1970mm, včetně zárubně, CPL hruška, včetně montáže</t>
  </si>
  <si>
    <t>42</t>
  </si>
  <si>
    <t>76668250R</t>
  </si>
  <si>
    <t>Vnitřní dveře – doprava a seřízení</t>
  </si>
  <si>
    <t>44</t>
  </si>
  <si>
    <t>23</t>
  </si>
  <si>
    <t>78141101R</t>
  </si>
  <si>
    <t>Obklady na WC a za kuchyňskou linkou (dodávka a montáž)</t>
  </si>
  <si>
    <t>46</t>
  </si>
  <si>
    <t>77154101R</t>
  </si>
  <si>
    <t>Dlažba na WC a kuchyňky (dodávka a montáž)</t>
  </si>
  <si>
    <t>48</t>
  </si>
  <si>
    <t>25</t>
  </si>
  <si>
    <t>77621101R</t>
  </si>
  <si>
    <t>Aplikace podlahové krytiny - koberec, lino (dodávka a montáž)</t>
  </si>
  <si>
    <t>50</t>
  </si>
  <si>
    <t>61231101R</t>
  </si>
  <si>
    <t>Úpravy povrchů stěn (zděné - omítky štukové, YTONG – stěrka)</t>
  </si>
  <si>
    <t>52</t>
  </si>
  <si>
    <t>27</t>
  </si>
  <si>
    <t>76313501R</t>
  </si>
  <si>
    <t>Podhledy (dodávka a montáž)</t>
  </si>
  <si>
    <t>54</t>
  </si>
  <si>
    <t>78422101R</t>
  </si>
  <si>
    <t>Vnitřní malby stěn</t>
  </si>
  <si>
    <t>56</t>
  </si>
  <si>
    <t>29</t>
  </si>
  <si>
    <t>78422102R</t>
  </si>
  <si>
    <t>Vnitřní malby stropů</t>
  </si>
  <si>
    <t>58</t>
  </si>
  <si>
    <t>77217601R</t>
  </si>
  <si>
    <t>Úpravy rozvodů zdravotechniky (rozvody, roháčky, zavírací ventily, hadičky...)</t>
  </si>
  <si>
    <t>60</t>
  </si>
  <si>
    <t>31</t>
  </si>
  <si>
    <t>72511101R</t>
  </si>
  <si>
    <t>WC závěsné s prkýnkem, včetně montáže</t>
  </si>
  <si>
    <t>62</t>
  </si>
  <si>
    <t>72511102R</t>
  </si>
  <si>
    <t>WC invalidní, včetně montáže</t>
  </si>
  <si>
    <t>64</t>
  </si>
  <si>
    <t>33</t>
  </si>
  <si>
    <t>72511103R</t>
  </si>
  <si>
    <t>Systém pro závěsné wc s nádržkou, ovládací tlačítka, včetně montáže</t>
  </si>
  <si>
    <t>66</t>
  </si>
  <si>
    <t>72521101R</t>
  </si>
  <si>
    <t>Umyvadlo se sifónem, včetně montáže</t>
  </si>
  <si>
    <t>68</t>
  </si>
  <si>
    <t>35</t>
  </si>
  <si>
    <t>72521102R</t>
  </si>
  <si>
    <t>Umyvadlo zdravotní se sifónem, včetně montáže</t>
  </si>
  <si>
    <t>70</t>
  </si>
  <si>
    <t>72582201R</t>
  </si>
  <si>
    <t>Vodovodní baterie, včetně montáže</t>
  </si>
  <si>
    <t>72</t>
  </si>
  <si>
    <t>37</t>
  </si>
  <si>
    <t>74111001R</t>
  </si>
  <si>
    <t>Úpravy stávající elektrorozvodů (včetně zásuvek)</t>
  </si>
  <si>
    <t>74</t>
  </si>
  <si>
    <t>76682101R</t>
  </si>
  <si>
    <t>Regálové systémy – knihovní regál oboustranný výška 2100mm</t>
  </si>
  <si>
    <t>76</t>
  </si>
  <si>
    <t>39</t>
  </si>
  <si>
    <t>76682102R</t>
  </si>
  <si>
    <t>Regálové systémy – knihovní regál jednostranný výška 2100mm</t>
  </si>
  <si>
    <t>78</t>
  </si>
  <si>
    <t>76682103R</t>
  </si>
  <si>
    <t>Ostatní knihovnický nábytek</t>
  </si>
  <si>
    <t>80</t>
  </si>
  <si>
    <t>41</t>
  </si>
  <si>
    <t>76682104R</t>
  </si>
  <si>
    <t>Nábytek pro seniory – židle, stoly, komody</t>
  </si>
  <si>
    <t>82</t>
  </si>
  <si>
    <t>74137001R</t>
  </si>
  <si>
    <t>Osvětlení – liniové, zářivkové, stropní (včetně montáže)</t>
  </si>
  <si>
    <t>84</t>
  </si>
  <si>
    <t>43</t>
  </si>
  <si>
    <t>72237002R</t>
  </si>
  <si>
    <t>Osvětlení – centrální, stropní (včetně montáže)</t>
  </si>
  <si>
    <t>86</t>
  </si>
  <si>
    <t>74137003R</t>
  </si>
  <si>
    <t>Osvětlení – přisazené, nad zrcadly</t>
  </si>
  <si>
    <t>88</t>
  </si>
  <si>
    <t>45</t>
  </si>
  <si>
    <t>76682105R</t>
  </si>
  <si>
    <t>Zrcadlo 1,6m x 1,0m (rozměr bude upřesněn po výběru obkladu)</t>
  </si>
  <si>
    <t>90</t>
  </si>
  <si>
    <t>76682106R</t>
  </si>
  <si>
    <t>Zrcadlo na invalidní WC</t>
  </si>
  <si>
    <t>92</t>
  </si>
  <si>
    <t>47</t>
  </si>
  <si>
    <t>76681101R</t>
  </si>
  <si>
    <t>Kuchyňská linka, včetně dřezu, baterie, lednice</t>
  </si>
  <si>
    <t>94</t>
  </si>
  <si>
    <t>72529101R</t>
  </si>
  <si>
    <t>Doplňky pro toalety (doplnění invalidními prvky, držák toaletního papíru, háček, vysoušeč rukou, držák mýdla, štětka...)</t>
  </si>
  <si>
    <t>96</t>
  </si>
  <si>
    <t>D3</t>
  </si>
  <si>
    <t>OSTATNÍ PRÁCE</t>
  </si>
  <si>
    <t>49</t>
  </si>
  <si>
    <t>99700601R</t>
  </si>
  <si>
    <t>Odvoz suti</t>
  </si>
  <si>
    <t>98</t>
  </si>
  <si>
    <t>99800001R</t>
  </si>
  <si>
    <t>Přesun hmot</t>
  </si>
  <si>
    <t>100</t>
  </si>
  <si>
    <t>51</t>
  </si>
  <si>
    <t>63245101R</t>
  </si>
  <si>
    <t>Nivelace podlahy</t>
  </si>
  <si>
    <t>102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</si>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</sst>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8"/>
      <color rgb="FF003366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38" fillId="2" borderId="0" xfId="1" applyFill="1"/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2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17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9" fillId="0" borderId="18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6" fillId="0" borderId="23" xfId="0" applyNumberFormat="1" applyFont="1" applyBorder="1" applyAlignment="1" applyProtection="1">
      <alignment vertical="center"/>
    </xf>
    <xf numFmtId="4" fontId="26" fillId="0" borderId="24" xfId="0" applyNumberFormat="1" applyFont="1" applyBorder="1" applyAlignment="1" applyProtection="1">
      <alignment vertical="center"/>
    </xf>
    <xf numFmtId="166" fontId="26" fillId="0" borderId="24" xfId="0" applyNumberFormat="1" applyFont="1" applyBorder="1" applyAlignment="1" applyProtection="1">
      <alignment vertical="center"/>
    </xf>
    <xf numFmtId="4" fontId="26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27" fillId="2" borderId="0" xfId="1" applyFont="1" applyFill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0" fillId="0" borderId="0" xfId="0" applyNumberFormat="1" applyFont="1" applyAlignment="1" applyProtection="1"/>
    <xf numFmtId="166" fontId="29" fillId="0" borderId="16" xfId="0" applyNumberFormat="1" applyFont="1" applyBorder="1" applyAlignment="1" applyProtection="1"/>
    <xf numFmtId="166" fontId="29" fillId="0" borderId="17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6" fillId="0" borderId="5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6" fillId="0" borderId="5" xfId="0" applyFont="1" applyBorder="1" applyAlignment="1"/>
    <xf numFmtId="0" fontId="6" fillId="0" borderId="18" xfId="0" applyFont="1" applyBorder="1" applyAlignment="1" applyProtection="1"/>
    <xf numFmtId="0" fontId="6" fillId="0" borderId="0" xfId="0" applyFont="1" applyBorder="1" applyAlignment="1" applyProtection="1"/>
    <xf numFmtId="166" fontId="6" fillId="0" borderId="0" xfId="0" applyNumberFormat="1" applyFont="1" applyBorder="1" applyAlignment="1" applyProtection="1"/>
    <xf numFmtId="166" fontId="6" fillId="0" borderId="19" xfId="0" applyNumberFormat="1" applyFont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1" fillId="0" borderId="29" xfId="0" applyFont="1" applyBorder="1" applyAlignment="1">
      <alignment vertical="center" wrapText="1"/>
      <protection locked="0"/>
    </xf>
    <xf numFmtId="0" fontId="31" fillId="0" borderId="30" xfId="0" applyFont="1" applyBorder="1" applyAlignment="1">
      <alignment vertical="center" wrapText="1"/>
      <protection locked="0"/>
    </xf>
    <xf numFmtId="0" fontId="31" fillId="0" borderId="31" xfId="0" applyFont="1" applyBorder="1" applyAlignment="1">
      <alignment vertical="center" wrapText="1"/>
      <protection locked="0"/>
    </xf>
    <xf numFmtId="0" fontId="31" fillId="0" borderId="32" xfId="0" applyFont="1" applyBorder="1" applyAlignment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 wrapText="1"/>
      <protection locked="0"/>
    </xf>
    <xf numFmtId="0" fontId="31" fillId="0" borderId="33" xfId="0" applyFont="1" applyBorder="1" applyAlignment="1">
      <alignment horizontal="center" vertical="center" wrapText="1"/>
      <protection locked="0"/>
    </xf>
    <xf numFmtId="0" fontId="31" fillId="0" borderId="32" xfId="0" applyFont="1" applyBorder="1" applyAlignment="1">
      <alignment vertical="center" wrapText="1"/>
      <protection locked="0"/>
    </xf>
    <xf numFmtId="0" fontId="33" fillId="0" borderId="34" xfId="0" applyFont="1" applyBorder="1" applyAlignment="1">
      <alignment horizontal="left" wrapText="1"/>
      <protection locked="0"/>
    </xf>
    <xf numFmtId="0" fontId="31" fillId="0" borderId="33" xfId="0" applyFont="1" applyBorder="1" applyAlignment="1">
      <alignment vertical="center" wrapText="1"/>
      <protection locked="0"/>
    </xf>
    <xf numFmtId="0" fontId="33" fillId="0" borderId="1" xfId="0" applyFont="1" applyBorder="1" applyAlignment="1">
      <alignment horizontal="left" vertical="center" wrapText="1"/>
      <protection locked="0"/>
    </xf>
    <xf numFmtId="0" fontId="34" fillId="0" borderId="1" xfId="0" applyFont="1" applyBorder="1" applyAlignment="1">
      <alignment horizontal="left" vertical="center" wrapText="1"/>
      <protection locked="0"/>
    </xf>
    <xf numFmtId="0" fontId="34" fillId="0" borderId="32" xfId="0" applyFont="1" applyBorder="1" applyAlignment="1">
      <alignment vertical="center" wrapText="1"/>
      <protection locked="0"/>
    </xf>
    <xf numFmtId="0" fontId="34" fillId="0" borderId="1" xfId="0" applyFont="1" applyBorder="1" applyAlignment="1">
      <alignment vertical="center" wrapText="1"/>
      <protection locked="0"/>
    </xf>
    <xf numFmtId="0" fontId="34" fillId="0" borderId="1" xfId="0" applyFont="1" applyBorder="1" applyAlignment="1">
      <alignment vertical="center"/>
      <protection locked="0"/>
    </xf>
    <xf numFmtId="0" fontId="34" fillId="0" borderId="1" xfId="0" applyFont="1" applyBorder="1" applyAlignment="1">
      <alignment horizontal="left" vertical="center"/>
      <protection locked="0"/>
    </xf>
    <xf numFmtId="49" fontId="34" fillId="0" borderId="1" xfId="0" applyNumberFormat="1" applyFont="1" applyBorder="1" applyAlignment="1">
      <alignment horizontal="left" vertical="center" wrapText="1"/>
      <protection locked="0"/>
    </xf>
    <xf numFmtId="49" fontId="34" fillId="0" borderId="1" xfId="0" applyNumberFormat="1" applyFont="1" applyBorder="1" applyAlignment="1">
      <alignment vertical="center" wrapText="1"/>
      <protection locked="0"/>
    </xf>
    <xf numFmtId="0" fontId="31" fillId="0" borderId="35" xfId="0" applyFont="1" applyBorder="1" applyAlignment="1">
      <alignment vertical="center" wrapText="1"/>
      <protection locked="0"/>
    </xf>
    <xf numFmtId="0" fontId="35" fillId="0" borderId="34" xfId="0" applyFont="1" applyBorder="1" applyAlignment="1">
      <alignment vertical="center" wrapText="1"/>
      <protection locked="0"/>
    </xf>
    <xf numFmtId="0" fontId="31" fillId="0" borderId="36" xfId="0" applyFont="1" applyBorder="1" applyAlignment="1">
      <alignment vertical="center" wrapText="1"/>
      <protection locked="0"/>
    </xf>
    <xf numFmtId="0" fontId="31" fillId="0" borderId="1" xfId="0" applyFont="1" applyBorder="1" applyAlignment="1">
      <alignment vertical="top"/>
      <protection locked="0"/>
    </xf>
    <xf numFmtId="0" fontId="31" fillId="0" borderId="0" xfId="0" applyFont="1" applyAlignment="1">
      <alignment vertical="top"/>
      <protection locked="0"/>
    </xf>
    <xf numFmtId="0" fontId="31" fillId="0" borderId="29" xfId="0" applyFont="1" applyBorder="1" applyAlignment="1">
      <alignment horizontal="left" vertical="center"/>
      <protection locked="0"/>
    </xf>
    <xf numFmtId="0" fontId="31" fillId="0" borderId="30" xfId="0" applyFont="1" applyBorder="1" applyAlignment="1">
      <alignment horizontal="left" vertical="center"/>
      <protection locked="0"/>
    </xf>
    <xf numFmtId="0" fontId="31" fillId="0" borderId="31" xfId="0" applyFont="1" applyBorder="1" applyAlignment="1">
      <alignment horizontal="left" vertical="center"/>
      <protection locked="0"/>
    </xf>
    <xf numFmtId="0" fontId="31" fillId="0" borderId="32" xfId="0" applyFont="1" applyBorder="1" applyAlignment="1">
      <alignment horizontal="left" vertical="center"/>
      <protection locked="0"/>
    </xf>
    <xf numFmtId="0" fontId="32" fillId="0" borderId="1" xfId="0" applyFont="1" applyBorder="1" applyAlignment="1">
      <alignment horizontal="center" vertical="center"/>
      <protection locked="0"/>
    </xf>
    <xf numFmtId="0" fontId="31" fillId="0" borderId="33" xfId="0" applyFont="1" applyBorder="1" applyAlignment="1">
      <alignment horizontal="left" vertical="center"/>
      <protection locked="0"/>
    </xf>
    <xf numFmtId="0" fontId="33" fillId="0" borderId="1" xfId="0" applyFont="1" applyBorder="1" applyAlignment="1">
      <alignment horizontal="left" vertical="center"/>
      <protection locked="0"/>
    </xf>
    <xf numFmtId="0" fontId="36" fillId="0" borderId="0" xfId="0" applyFont="1" applyAlignment="1">
      <alignment horizontal="left" vertical="center"/>
      <protection locked="0"/>
    </xf>
    <xf numFmtId="0" fontId="33" fillId="0" borderId="34" xfId="0" applyFont="1" applyBorder="1" applyAlignment="1">
      <alignment horizontal="left" vertical="center"/>
      <protection locked="0"/>
    </xf>
    <xf numFmtId="0" fontId="33" fillId="0" borderId="34" xfId="0" applyFont="1" applyBorder="1" applyAlignment="1">
      <alignment horizontal="center" vertical="center"/>
      <protection locked="0"/>
    </xf>
    <xf numFmtId="0" fontId="36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34" fillId="0" borderId="0" xfId="0" applyFont="1" applyAlignment="1">
      <alignment horizontal="left" vertical="center"/>
      <protection locked="0"/>
    </xf>
    <xf numFmtId="0" fontId="34" fillId="0" borderId="1" xfId="0" applyFont="1" applyBorder="1" applyAlignment="1">
      <alignment horizontal="center" vertical="center"/>
      <protection locked="0"/>
    </xf>
    <xf numFmtId="0" fontId="34" fillId="0" borderId="32" xfId="0" applyFont="1" applyBorder="1" applyAlignment="1">
      <alignment horizontal="left" vertical="center"/>
      <protection locked="0"/>
    </xf>
    <xf numFmtId="0" fontId="34" fillId="0" borderId="1" xfId="0" applyFont="1" applyFill="1" applyBorder="1" applyAlignment="1">
      <alignment horizontal="left" vertical="center"/>
      <protection locked="0"/>
    </xf>
    <xf numFmtId="0" fontId="34" fillId="0" borderId="1" xfId="0" applyFont="1" applyFill="1" applyBorder="1" applyAlignment="1">
      <alignment horizontal="center" vertical="center"/>
      <protection locked="0"/>
    </xf>
    <xf numFmtId="0" fontId="31" fillId="0" borderId="35" xfId="0" applyFont="1" applyBorder="1" applyAlignment="1">
      <alignment horizontal="left" vertical="center"/>
      <protection locked="0"/>
    </xf>
    <xf numFmtId="0" fontId="35" fillId="0" borderId="34" xfId="0" applyFont="1" applyBorder="1" applyAlignment="1">
      <alignment horizontal="left" vertical="center"/>
      <protection locked="0"/>
    </xf>
    <xf numFmtId="0" fontId="31" fillId="0" borderId="36" xfId="0" applyFont="1" applyBorder="1" applyAlignment="1">
      <alignment horizontal="left" vertical="center"/>
      <protection locked="0"/>
    </xf>
    <xf numFmtId="0" fontId="31" fillId="0" borderId="1" xfId="0" applyFont="1" applyBorder="1" applyAlignment="1">
      <alignment horizontal="left" vertical="center"/>
      <protection locked="0"/>
    </xf>
    <xf numFmtId="0" fontId="35" fillId="0" borderId="1" xfId="0" applyFont="1" applyBorder="1" applyAlignment="1">
      <alignment horizontal="left" vertical="center"/>
      <protection locked="0"/>
    </xf>
    <xf numFmtId="0" fontId="36" fillId="0" borderId="1" xfId="0" applyFont="1" applyBorder="1" applyAlignment="1">
      <alignment horizontal="left" vertical="center"/>
      <protection locked="0"/>
    </xf>
    <xf numFmtId="0" fontId="34" fillId="0" borderId="34" xfId="0" applyFont="1" applyBorder="1" applyAlignment="1">
      <alignment horizontal="left" vertical="center"/>
      <protection locked="0"/>
    </xf>
    <xf numFmtId="0" fontId="31" fillId="0" borderId="1" xfId="0" applyFont="1" applyBorder="1" applyAlignment="1">
      <alignment horizontal="left" vertical="center" wrapText="1"/>
      <protection locked="0"/>
    </xf>
    <xf numFmtId="0" fontId="34" fillId="0" borderId="1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left" vertical="center" wrapText="1"/>
      <protection locked="0"/>
    </xf>
    <xf numFmtId="0" fontId="31" fillId="0" borderId="30" xfId="0" applyFont="1" applyBorder="1" applyAlignment="1">
      <alignment horizontal="left" vertical="center" wrapText="1"/>
      <protection locked="0"/>
    </xf>
    <xf numFmtId="0" fontId="31" fillId="0" borderId="31" xfId="0" applyFont="1" applyBorder="1" applyAlignment="1">
      <alignment horizontal="left" vertical="center" wrapText="1"/>
      <protection locked="0"/>
    </xf>
    <xf numFmtId="0" fontId="31" fillId="0" borderId="32" xfId="0" applyFont="1" applyBorder="1" applyAlignment="1">
      <alignment horizontal="left" vertical="center" wrapText="1"/>
      <protection locked="0"/>
    </xf>
    <xf numFmtId="0" fontId="31" fillId="0" borderId="33" xfId="0" applyFont="1" applyBorder="1" applyAlignment="1">
      <alignment horizontal="left" vertical="center" wrapText="1"/>
      <protection locked="0"/>
    </xf>
    <xf numFmtId="0" fontId="36" fillId="0" borderId="32" xfId="0" applyFont="1" applyBorder="1" applyAlignment="1">
      <alignment horizontal="left" vertical="center" wrapText="1"/>
      <protection locked="0"/>
    </xf>
    <xf numFmtId="0" fontId="36" fillId="0" borderId="33" xfId="0" applyFont="1" applyBorder="1" applyAlignment="1">
      <alignment horizontal="left" vertical="center" wrapText="1"/>
      <protection locked="0"/>
    </xf>
    <xf numFmtId="0" fontId="34" fillId="0" borderId="32" xfId="0" applyFont="1" applyBorder="1" applyAlignment="1">
      <alignment horizontal="left" vertical="center" wrapText="1"/>
      <protection locked="0"/>
    </xf>
    <xf numFmtId="0" fontId="34" fillId="0" borderId="33" xfId="0" applyFont="1" applyBorder="1" applyAlignment="1">
      <alignment horizontal="left" vertical="center" wrapText="1"/>
      <protection locked="0"/>
    </xf>
    <xf numFmtId="0" fontId="34" fillId="0" borderId="33" xfId="0" applyFont="1" applyBorder="1" applyAlignment="1">
      <alignment horizontal="left" vertical="center"/>
      <protection locked="0"/>
    </xf>
    <xf numFmtId="0" fontId="34" fillId="0" borderId="35" xfId="0" applyFont="1" applyBorder="1" applyAlignment="1">
      <alignment horizontal="left" vertical="center" wrapText="1"/>
      <protection locked="0"/>
    </xf>
    <xf numFmtId="0" fontId="34" fillId="0" borderId="34" xfId="0" applyFont="1" applyBorder="1" applyAlignment="1">
      <alignment horizontal="left" vertical="center" wrapText="1"/>
      <protection locked="0"/>
    </xf>
    <xf numFmtId="0" fontId="34" fillId="0" borderId="36" xfId="0" applyFont="1" applyBorder="1" applyAlignment="1">
      <alignment horizontal="left" vertical="center" wrapText="1"/>
      <protection locked="0"/>
    </xf>
    <xf numFmtId="0" fontId="34" fillId="0" borderId="1" xfId="0" applyFont="1" applyBorder="1" applyAlignment="1">
      <alignment horizontal="left" vertical="top"/>
      <protection locked="0"/>
    </xf>
    <xf numFmtId="0" fontId="34" fillId="0" borderId="1" xfId="0" applyFont="1" applyBorder="1" applyAlignment="1">
      <alignment horizontal="center" vertical="top"/>
      <protection locked="0"/>
    </xf>
    <xf numFmtId="0" fontId="34" fillId="0" borderId="35" xfId="0" applyFont="1" applyBorder="1" applyAlignment="1">
      <alignment horizontal="left" vertical="center"/>
      <protection locked="0"/>
    </xf>
    <xf numFmtId="0" fontId="34" fillId="0" borderId="36" xfId="0" applyFont="1" applyBorder="1" applyAlignment="1">
      <alignment horizontal="left" vertical="center"/>
      <protection locked="0"/>
    </xf>
    <xf numFmtId="0" fontId="36" fillId="0" borderId="0" xfId="0" applyFont="1" applyAlignment="1">
      <alignment vertical="center"/>
      <protection locked="0"/>
    </xf>
    <xf numFmtId="0" fontId="33" fillId="0" borderId="1" xfId="0" applyFont="1" applyBorder="1" applyAlignment="1">
      <alignment vertical="center"/>
      <protection locked="0"/>
    </xf>
    <xf numFmtId="0" fontId="36" fillId="0" borderId="34" xfId="0" applyFont="1" applyBorder="1" applyAlignment="1">
      <alignment vertical="center"/>
      <protection locked="0"/>
    </xf>
    <xf numFmtId="0" fontId="33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34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3" fillId="0" borderId="34" xfId="0" applyFont="1" applyBorder="1" applyAlignment="1">
      <alignment horizontal="left"/>
      <protection locked="0"/>
    </xf>
    <xf numFmtId="0" fontId="36" fillId="0" borderId="34" xfId="0" applyFont="1" applyBorder="1" applyAlignment="1">
      <protection locked="0"/>
    </xf>
    <xf numFmtId="0" fontId="31" fillId="0" borderId="32" xfId="0" applyFont="1" applyBorder="1" applyAlignment="1">
      <alignment vertical="top"/>
      <protection locked="0"/>
    </xf>
    <xf numFmtId="0" fontId="31" fillId="0" borderId="33" xfId="0" applyFont="1" applyBorder="1" applyAlignment="1">
      <alignment vertical="top"/>
      <protection locked="0"/>
    </xf>
    <xf numFmtId="0" fontId="31" fillId="0" borderId="1" xfId="0" applyFont="1" applyBorder="1" applyAlignment="1">
      <alignment horizontal="center" vertical="center"/>
      <protection locked="0"/>
    </xf>
    <xf numFmtId="0" fontId="31" fillId="0" borderId="1" xfId="0" applyFont="1" applyBorder="1" applyAlignment="1">
      <alignment horizontal="left" vertical="top"/>
      <protection locked="0"/>
    </xf>
    <xf numFmtId="0" fontId="31" fillId="0" borderId="35" xfId="0" applyFont="1" applyBorder="1" applyAlignment="1">
      <alignment vertical="top"/>
      <protection locked="0"/>
    </xf>
    <xf numFmtId="0" fontId="31" fillId="0" borderId="34" xfId="0" applyFont="1" applyBorder="1" applyAlignment="1">
      <alignment vertical="top"/>
      <protection locked="0"/>
    </xf>
    <xf numFmtId="0" fontId="31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  <c r="BV1" s="18" t="s">
        <v>7</v>
      </c>
    </row>
    <row r="2" ht="36.96" customHeight="1">
      <c r="AR2"/>
      <c r="BS2" s="19" t="s">
        <v>8</v>
      </c>
      <c r="BT2" s="19" t="s">
        <v>9</v>
      </c>
    </row>
    <row r="3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8</v>
      </c>
      <c r="BT3" s="19" t="s">
        <v>10</v>
      </c>
    </row>
    <row r="4" ht="36.96" customHeight="1">
      <c r="B4" s="23"/>
      <c r="C4" s="24"/>
      <c r="D4" s="25" t="s">
        <v>11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S4" s="27" t="s">
        <v>12</v>
      </c>
      <c r="BE4" s="28" t="s">
        <v>13</v>
      </c>
      <c r="BS4" s="19" t="s">
        <v>14</v>
      </c>
    </row>
    <row r="5" ht="14.4" customHeight="1">
      <c r="B5" s="23"/>
      <c r="C5" s="24"/>
      <c r="D5" s="29" t="s">
        <v>15</v>
      </c>
      <c r="E5" s="24"/>
      <c r="F5" s="24"/>
      <c r="G5" s="24"/>
      <c r="H5" s="24"/>
      <c r="I5" s="24"/>
      <c r="J5" s="24"/>
      <c r="K5" s="30" t="s">
        <v>16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6"/>
      <c r="BE5" s="31" t="s">
        <v>17</v>
      </c>
      <c r="BS5" s="19" t="s">
        <v>8</v>
      </c>
    </row>
    <row r="6" ht="36.96" customHeight="1">
      <c r="B6" s="23"/>
      <c r="C6" s="24"/>
      <c r="D6" s="32" t="s">
        <v>18</v>
      </c>
      <c r="E6" s="24"/>
      <c r="F6" s="24"/>
      <c r="G6" s="24"/>
      <c r="H6" s="24"/>
      <c r="I6" s="24"/>
      <c r="J6" s="24"/>
      <c r="K6" s="33" t="s">
        <v>19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6"/>
      <c r="BE6" s="34"/>
      <c r="BS6" s="19" t="s">
        <v>8</v>
      </c>
    </row>
    <row r="7" ht="14.4" customHeight="1">
      <c r="B7" s="23"/>
      <c r="C7" s="24"/>
      <c r="D7" s="35" t="s">
        <v>20</v>
      </c>
      <c r="E7" s="24"/>
      <c r="F7" s="24"/>
      <c r="G7" s="24"/>
      <c r="H7" s="24"/>
      <c r="I7" s="24"/>
      <c r="J7" s="24"/>
      <c r="K7" s="30" t="s">
        <v>21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5" t="s">
        <v>22</v>
      </c>
      <c r="AL7" s="24"/>
      <c r="AM7" s="24"/>
      <c r="AN7" s="30" t="s">
        <v>21</v>
      </c>
      <c r="AO7" s="24"/>
      <c r="AP7" s="24"/>
      <c r="AQ7" s="26"/>
      <c r="BE7" s="34"/>
      <c r="BS7" s="19" t="s">
        <v>23</v>
      </c>
    </row>
    <row r="8" ht="14.4" customHeight="1">
      <c r="B8" s="23"/>
      <c r="C8" s="24"/>
      <c r="D8" s="35" t="s">
        <v>24</v>
      </c>
      <c r="E8" s="24"/>
      <c r="F8" s="24"/>
      <c r="G8" s="24"/>
      <c r="H8" s="24"/>
      <c r="I8" s="24"/>
      <c r="J8" s="24"/>
      <c r="K8" s="30" t="s">
        <v>25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5" t="s">
        <v>26</v>
      </c>
      <c r="AL8" s="24"/>
      <c r="AM8" s="24"/>
      <c r="AN8" s="36" t="s">
        <v>27</v>
      </c>
      <c r="AO8" s="24"/>
      <c r="AP8" s="24"/>
      <c r="AQ8" s="26"/>
      <c r="BE8" s="34"/>
      <c r="BS8" s="19" t="s">
        <v>23</v>
      </c>
    </row>
    <row r="9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/>
      <c r="BE9" s="34"/>
      <c r="BS9" s="19" t="s">
        <v>28</v>
      </c>
    </row>
    <row r="10" ht="14.4" customHeight="1">
      <c r="B10" s="23"/>
      <c r="C10" s="24"/>
      <c r="D10" s="35" t="s">
        <v>29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5" t="s">
        <v>30</v>
      </c>
      <c r="AL10" s="24"/>
      <c r="AM10" s="24"/>
      <c r="AN10" s="30" t="s">
        <v>21</v>
      </c>
      <c r="AO10" s="24"/>
      <c r="AP10" s="24"/>
      <c r="AQ10" s="26"/>
      <c r="BE10" s="34"/>
      <c r="BS10" s="19" t="s">
        <v>8</v>
      </c>
    </row>
    <row r="11" ht="18.48" customHeight="1">
      <c r="B11" s="23"/>
      <c r="C11" s="24"/>
      <c r="D11" s="24"/>
      <c r="E11" s="30" t="s">
        <v>31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5" t="s">
        <v>32</v>
      </c>
      <c r="AL11" s="24"/>
      <c r="AM11" s="24"/>
      <c r="AN11" s="30" t="s">
        <v>21</v>
      </c>
      <c r="AO11" s="24"/>
      <c r="AP11" s="24"/>
      <c r="AQ11" s="26"/>
      <c r="BE11" s="34"/>
      <c r="BS11" s="19" t="s">
        <v>8</v>
      </c>
    </row>
    <row r="12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6"/>
      <c r="BE12" s="34"/>
      <c r="BS12" s="19" t="s">
        <v>23</v>
      </c>
    </row>
    <row r="13" ht="14.4" customHeight="1">
      <c r="B13" s="23"/>
      <c r="C13" s="24"/>
      <c r="D13" s="35" t="s">
        <v>33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5" t="s">
        <v>30</v>
      </c>
      <c r="AL13" s="24"/>
      <c r="AM13" s="24"/>
      <c r="AN13" s="37" t="s">
        <v>34</v>
      </c>
      <c r="AO13" s="24"/>
      <c r="AP13" s="24"/>
      <c r="AQ13" s="26"/>
      <c r="BE13" s="34"/>
      <c r="BS13" s="19" t="s">
        <v>23</v>
      </c>
    </row>
    <row r="14">
      <c r="B14" s="23"/>
      <c r="C14" s="24"/>
      <c r="D14" s="24"/>
      <c r="E14" s="37" t="s">
        <v>34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32</v>
      </c>
      <c r="AL14" s="24"/>
      <c r="AM14" s="24"/>
      <c r="AN14" s="37" t="s">
        <v>34</v>
      </c>
      <c r="AO14" s="24"/>
      <c r="AP14" s="24"/>
      <c r="AQ14" s="26"/>
      <c r="BE14" s="34"/>
      <c r="BS14" s="19" t="s">
        <v>28</v>
      </c>
    </row>
    <row r="15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6"/>
      <c r="BE15" s="34"/>
      <c r="BS15" s="19" t="s">
        <v>6</v>
      </c>
    </row>
    <row r="16" ht="14.4" customHeight="1">
      <c r="B16" s="23"/>
      <c r="C16" s="24"/>
      <c r="D16" s="35" t="s">
        <v>35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5" t="s">
        <v>30</v>
      </c>
      <c r="AL16" s="24"/>
      <c r="AM16" s="24"/>
      <c r="AN16" s="30" t="s">
        <v>21</v>
      </c>
      <c r="AO16" s="24"/>
      <c r="AP16" s="24"/>
      <c r="AQ16" s="26"/>
      <c r="BE16" s="34"/>
      <c r="BS16" s="19" t="s">
        <v>6</v>
      </c>
    </row>
    <row r="17" ht="18.48" customHeight="1">
      <c r="B17" s="23"/>
      <c r="C17" s="24"/>
      <c r="D17" s="24"/>
      <c r="E17" s="30" t="s">
        <v>36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5" t="s">
        <v>32</v>
      </c>
      <c r="AL17" s="24"/>
      <c r="AM17" s="24"/>
      <c r="AN17" s="30" t="s">
        <v>21</v>
      </c>
      <c r="AO17" s="24"/>
      <c r="AP17" s="24"/>
      <c r="AQ17" s="26"/>
      <c r="BE17" s="34"/>
      <c r="BS17" s="19" t="s">
        <v>37</v>
      </c>
    </row>
    <row r="18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BE18" s="34"/>
      <c r="BS18" s="19" t="s">
        <v>8</v>
      </c>
    </row>
    <row r="19" ht="14.4" customHeight="1">
      <c r="B19" s="23"/>
      <c r="C19" s="24"/>
      <c r="D19" s="35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6"/>
      <c r="BE19" s="34"/>
      <c r="BS19" s="19" t="s">
        <v>8</v>
      </c>
    </row>
    <row r="20" ht="16.5" customHeight="1">
      <c r="B20" s="23"/>
      <c r="C20" s="24"/>
      <c r="D20" s="24"/>
      <c r="E20" s="39" t="s">
        <v>21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24"/>
      <c r="AP20" s="24"/>
      <c r="AQ20" s="26"/>
      <c r="BE20" s="34"/>
      <c r="BS20" s="19" t="s">
        <v>37</v>
      </c>
    </row>
    <row r="2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/>
      <c r="BE21" s="34"/>
    </row>
    <row r="22" ht="6.96" customHeight="1">
      <c r="B22" s="23"/>
      <c r="C22" s="2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4"/>
      <c r="AQ22" s="26"/>
      <c r="BE22" s="34"/>
    </row>
    <row r="23" s="1" customFormat="1" ht="25.92" customHeight="1">
      <c r="B23" s="41"/>
      <c r="C23" s="42"/>
      <c r="D23" s="43" t="s">
        <v>39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>
        <f>ROUND(AG51,1)</f>
        <v>0</v>
      </c>
      <c r="AL23" s="44"/>
      <c r="AM23" s="44"/>
      <c r="AN23" s="44"/>
      <c r="AO23" s="44"/>
      <c r="AP23" s="42"/>
      <c r="AQ23" s="46"/>
      <c r="BE23" s="34"/>
    </row>
    <row r="24" s="1" customFormat="1" ht="6.96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6"/>
      <c r="BE24" s="34"/>
    </row>
    <row r="25" s="1" customFormat="1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7" t="s">
        <v>40</v>
      </c>
      <c r="M25" s="47"/>
      <c r="N25" s="47"/>
      <c r="O25" s="47"/>
      <c r="P25" s="42"/>
      <c r="Q25" s="42"/>
      <c r="R25" s="42"/>
      <c r="S25" s="42"/>
      <c r="T25" s="42"/>
      <c r="U25" s="42"/>
      <c r="V25" s="42"/>
      <c r="W25" s="47" t="s">
        <v>41</v>
      </c>
      <c r="X25" s="47"/>
      <c r="Y25" s="47"/>
      <c r="Z25" s="47"/>
      <c r="AA25" s="47"/>
      <c r="AB25" s="47"/>
      <c r="AC25" s="47"/>
      <c r="AD25" s="47"/>
      <c r="AE25" s="47"/>
      <c r="AF25" s="42"/>
      <c r="AG25" s="42"/>
      <c r="AH25" s="42"/>
      <c r="AI25" s="42"/>
      <c r="AJ25" s="42"/>
      <c r="AK25" s="47" t="s">
        <v>42</v>
      </c>
      <c r="AL25" s="47"/>
      <c r="AM25" s="47"/>
      <c r="AN25" s="47"/>
      <c r="AO25" s="47"/>
      <c r="AP25" s="42"/>
      <c r="AQ25" s="46"/>
      <c r="BE25" s="34"/>
    </row>
    <row r="26" s="2" customFormat="1" ht="14.4" customHeight="1">
      <c r="B26" s="48"/>
      <c r="C26" s="49"/>
      <c r="D26" s="50" t="s">
        <v>43</v>
      </c>
      <c r="E26" s="49"/>
      <c r="F26" s="50" t="s">
        <v>44</v>
      </c>
      <c r="G26" s="49"/>
      <c r="H26" s="49"/>
      <c r="I26" s="49"/>
      <c r="J26" s="49"/>
      <c r="K26" s="49"/>
      <c r="L26" s="51">
        <v>0.20999999999999999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2">
        <f>ROUND(AZ51,1)</f>
        <v>0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52">
        <f>ROUND(AV51,1)</f>
        <v>0</v>
      </c>
      <c r="AL26" s="49"/>
      <c r="AM26" s="49"/>
      <c r="AN26" s="49"/>
      <c r="AO26" s="49"/>
      <c r="AP26" s="49"/>
      <c r="AQ26" s="53"/>
      <c r="BE26" s="34"/>
    </row>
    <row r="27" s="2" customFormat="1" ht="14.4" customHeight="1">
      <c r="B27" s="48"/>
      <c r="C27" s="49"/>
      <c r="D27" s="49"/>
      <c r="E27" s="49"/>
      <c r="F27" s="50" t="s">
        <v>45</v>
      </c>
      <c r="G27" s="49"/>
      <c r="H27" s="49"/>
      <c r="I27" s="49"/>
      <c r="J27" s="49"/>
      <c r="K27" s="49"/>
      <c r="L27" s="51">
        <v>0.14999999999999999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2">
        <f>ROUND(BA51,1)</f>
        <v>0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2">
        <f>ROUND(AW51,1)</f>
        <v>0</v>
      </c>
      <c r="AL27" s="49"/>
      <c r="AM27" s="49"/>
      <c r="AN27" s="49"/>
      <c r="AO27" s="49"/>
      <c r="AP27" s="49"/>
      <c r="AQ27" s="53"/>
      <c r="BE27" s="34"/>
    </row>
    <row r="28" hidden="1" s="2" customFormat="1" ht="14.4" customHeight="1">
      <c r="B28" s="48"/>
      <c r="C28" s="49"/>
      <c r="D28" s="49"/>
      <c r="E28" s="49"/>
      <c r="F28" s="50" t="s">
        <v>46</v>
      </c>
      <c r="G28" s="49"/>
      <c r="H28" s="49"/>
      <c r="I28" s="49"/>
      <c r="J28" s="49"/>
      <c r="K28" s="49"/>
      <c r="L28" s="51">
        <v>0.20999999999999999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2">
        <f>ROUND(BB51,1)</f>
        <v>0</v>
      </c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52">
        <v>0</v>
      </c>
      <c r="AL28" s="49"/>
      <c r="AM28" s="49"/>
      <c r="AN28" s="49"/>
      <c r="AO28" s="49"/>
      <c r="AP28" s="49"/>
      <c r="AQ28" s="53"/>
      <c r="BE28" s="34"/>
    </row>
    <row r="29" hidden="1" s="2" customFormat="1" ht="14.4" customHeight="1">
      <c r="B29" s="48"/>
      <c r="C29" s="49"/>
      <c r="D29" s="49"/>
      <c r="E29" s="49"/>
      <c r="F29" s="50" t="s">
        <v>47</v>
      </c>
      <c r="G29" s="49"/>
      <c r="H29" s="49"/>
      <c r="I29" s="49"/>
      <c r="J29" s="49"/>
      <c r="K29" s="49"/>
      <c r="L29" s="51">
        <v>0.14999999999999999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2">
        <f>ROUND(BC51,1)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2">
        <v>0</v>
      </c>
      <c r="AL29" s="49"/>
      <c r="AM29" s="49"/>
      <c r="AN29" s="49"/>
      <c r="AO29" s="49"/>
      <c r="AP29" s="49"/>
      <c r="AQ29" s="53"/>
      <c r="BE29" s="34"/>
    </row>
    <row r="30" hidden="1" s="2" customFormat="1" ht="14.4" customHeight="1">
      <c r="B30" s="48"/>
      <c r="C30" s="49"/>
      <c r="D30" s="49"/>
      <c r="E30" s="49"/>
      <c r="F30" s="50" t="s">
        <v>48</v>
      </c>
      <c r="G30" s="49"/>
      <c r="H30" s="49"/>
      <c r="I30" s="49"/>
      <c r="J30" s="49"/>
      <c r="K30" s="49"/>
      <c r="L30" s="51">
        <v>0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2">
        <f>ROUND(BD51,1)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2">
        <v>0</v>
      </c>
      <c r="AL30" s="49"/>
      <c r="AM30" s="49"/>
      <c r="AN30" s="49"/>
      <c r="AO30" s="49"/>
      <c r="AP30" s="49"/>
      <c r="AQ30" s="53"/>
      <c r="BE30" s="34"/>
    </row>
    <row r="31" s="1" customFormat="1" ht="6.96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6"/>
      <c r="BE31" s="34"/>
    </row>
    <row r="32" s="1" customFormat="1" ht="25.92" customHeight="1">
      <c r="B32" s="41"/>
      <c r="C32" s="54"/>
      <c r="D32" s="55" t="s">
        <v>49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7" t="s">
        <v>50</v>
      </c>
      <c r="U32" s="56"/>
      <c r="V32" s="56"/>
      <c r="W32" s="56"/>
      <c r="X32" s="58" t="s">
        <v>51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9">
        <f>SUM(AK23:AK30)</f>
        <v>0</v>
      </c>
      <c r="AL32" s="56"/>
      <c r="AM32" s="56"/>
      <c r="AN32" s="56"/>
      <c r="AO32" s="60"/>
      <c r="AP32" s="54"/>
      <c r="AQ32" s="61"/>
      <c r="BE32" s="34"/>
    </row>
    <row r="33" s="1" customFormat="1" ht="6.96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6"/>
    </row>
    <row r="34" s="1" customFormat="1" ht="6.96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4"/>
    </row>
    <row r="38" s="1" customFormat="1" ht="6.9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7"/>
    </row>
    <row r="39" s="1" customFormat="1" ht="36.96" customHeight="1">
      <c r="B39" s="41"/>
      <c r="C39" s="68" t="s">
        <v>52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7"/>
    </row>
    <row r="40" s="1" customFormat="1" ht="6.96" customHeight="1">
      <c r="B40" s="41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7"/>
    </row>
    <row r="41" s="3" customFormat="1" ht="14.4" customHeight="1">
      <c r="B41" s="70"/>
      <c r="C41" s="71" t="s">
        <v>15</v>
      </c>
      <c r="D41" s="72"/>
      <c r="E41" s="72"/>
      <c r="F41" s="72"/>
      <c r="G41" s="72"/>
      <c r="H41" s="72"/>
      <c r="I41" s="72"/>
      <c r="J41" s="72"/>
      <c r="K41" s="72"/>
      <c r="L41" s="72" t="str">
        <f>K5</f>
        <v>PSARY_2018_01</v>
      </c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3"/>
    </row>
    <row r="42" s="4" customFormat="1" ht="36.96" customHeight="1">
      <c r="B42" s="74"/>
      <c r="C42" s="75" t="s">
        <v>18</v>
      </c>
      <c r="D42" s="76"/>
      <c r="E42" s="76"/>
      <c r="F42" s="76"/>
      <c r="G42" s="76"/>
      <c r="H42" s="76"/>
      <c r="I42" s="76"/>
      <c r="J42" s="76"/>
      <c r="K42" s="76"/>
      <c r="L42" s="77" t="str">
        <f>K6</f>
        <v>Zázemí pro neformální vzdělávání v Psárech</v>
      </c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8"/>
    </row>
    <row r="43" s="1" customFormat="1" ht="6.96" customHeight="1">
      <c r="B43" s="4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7"/>
    </row>
    <row r="44" s="1" customFormat="1">
      <c r="B44" s="41"/>
      <c r="C44" s="71" t="s">
        <v>24</v>
      </c>
      <c r="D44" s="69"/>
      <c r="E44" s="69"/>
      <c r="F44" s="69"/>
      <c r="G44" s="69"/>
      <c r="H44" s="69"/>
      <c r="I44" s="69"/>
      <c r="J44" s="69"/>
      <c r="K44" s="69"/>
      <c r="L44" s="79" t="str">
        <f>IF(K8="","",K8)</f>
        <v>obec Psáry</v>
      </c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71" t="s">
        <v>26</v>
      </c>
      <c r="AJ44" s="69"/>
      <c r="AK44" s="69"/>
      <c r="AL44" s="69"/>
      <c r="AM44" s="80" t="str">
        <f>IF(AN8= "","",AN8)</f>
        <v>16. 4. 2018</v>
      </c>
      <c r="AN44" s="80"/>
      <c r="AO44" s="69"/>
      <c r="AP44" s="69"/>
      <c r="AQ44" s="69"/>
      <c r="AR44" s="67"/>
    </row>
    <row r="45" s="1" customFormat="1" ht="6.96" customHeight="1">
      <c r="B45" s="41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7"/>
    </row>
    <row r="46" s="1" customFormat="1">
      <c r="B46" s="41"/>
      <c r="C46" s="71" t="s">
        <v>29</v>
      </c>
      <c r="D46" s="69"/>
      <c r="E46" s="69"/>
      <c r="F46" s="69"/>
      <c r="G46" s="69"/>
      <c r="H46" s="69"/>
      <c r="I46" s="69"/>
      <c r="J46" s="69"/>
      <c r="K46" s="69"/>
      <c r="L46" s="72" t="str">
        <f>IF(E11= "","",E11)</f>
        <v>Obec Psáry</v>
      </c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1" t="s">
        <v>35</v>
      </c>
      <c r="AJ46" s="69"/>
      <c r="AK46" s="69"/>
      <c r="AL46" s="69"/>
      <c r="AM46" s="72" t="str">
        <f>IF(E17="","",E17)</f>
        <v>ZONA architekti s.r.o.</v>
      </c>
      <c r="AN46" s="72"/>
      <c r="AO46" s="72"/>
      <c r="AP46" s="72"/>
      <c r="AQ46" s="69"/>
      <c r="AR46" s="67"/>
      <c r="AS46" s="81" t="s">
        <v>53</v>
      </c>
      <c r="AT46" s="82"/>
      <c r="AU46" s="83"/>
      <c r="AV46" s="83"/>
      <c r="AW46" s="83"/>
      <c r="AX46" s="83"/>
      <c r="AY46" s="83"/>
      <c r="AZ46" s="83"/>
      <c r="BA46" s="83"/>
      <c r="BB46" s="83"/>
      <c r="BC46" s="83"/>
      <c r="BD46" s="84"/>
    </row>
    <row r="47" s="1" customFormat="1">
      <c r="B47" s="41"/>
      <c r="C47" s="71" t="s">
        <v>33</v>
      </c>
      <c r="D47" s="69"/>
      <c r="E47" s="69"/>
      <c r="F47" s="69"/>
      <c r="G47" s="69"/>
      <c r="H47" s="69"/>
      <c r="I47" s="69"/>
      <c r="J47" s="69"/>
      <c r="K47" s="69"/>
      <c r="L47" s="72" t="str">
        <f>IF(E14= "Vyplň údaj","",E14)</f>
        <v/>
      </c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7"/>
      <c r="AS47" s="85"/>
      <c r="AT47" s="86"/>
      <c r="AU47" s="87"/>
      <c r="AV47" s="87"/>
      <c r="AW47" s="87"/>
      <c r="AX47" s="87"/>
      <c r="AY47" s="87"/>
      <c r="AZ47" s="87"/>
      <c r="BA47" s="87"/>
      <c r="BB47" s="87"/>
      <c r="BC47" s="87"/>
      <c r="BD47" s="88"/>
    </row>
    <row r="48" s="1" customFormat="1" ht="10.8" customHeight="1">
      <c r="B48" s="41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7"/>
      <c r="AS48" s="89"/>
      <c r="AT48" s="50"/>
      <c r="AU48" s="42"/>
      <c r="AV48" s="42"/>
      <c r="AW48" s="42"/>
      <c r="AX48" s="42"/>
      <c r="AY48" s="42"/>
      <c r="AZ48" s="42"/>
      <c r="BA48" s="42"/>
      <c r="BB48" s="42"/>
      <c r="BC48" s="42"/>
      <c r="BD48" s="90"/>
    </row>
    <row r="49" s="1" customFormat="1" ht="29.28" customHeight="1">
      <c r="B49" s="41"/>
      <c r="C49" s="91" t="s">
        <v>54</v>
      </c>
      <c r="D49" s="92"/>
      <c r="E49" s="92"/>
      <c r="F49" s="92"/>
      <c r="G49" s="92"/>
      <c r="H49" s="93"/>
      <c r="I49" s="94" t="s">
        <v>55</v>
      </c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5" t="s">
        <v>56</v>
      </c>
      <c r="AH49" s="92"/>
      <c r="AI49" s="92"/>
      <c r="AJ49" s="92"/>
      <c r="AK49" s="92"/>
      <c r="AL49" s="92"/>
      <c r="AM49" s="92"/>
      <c r="AN49" s="94" t="s">
        <v>57</v>
      </c>
      <c r="AO49" s="92"/>
      <c r="AP49" s="92"/>
      <c r="AQ49" s="96" t="s">
        <v>58</v>
      </c>
      <c r="AR49" s="67"/>
      <c r="AS49" s="97" t="s">
        <v>59</v>
      </c>
      <c r="AT49" s="98" t="s">
        <v>60</v>
      </c>
      <c r="AU49" s="98" t="s">
        <v>61</v>
      </c>
      <c r="AV49" s="98" t="s">
        <v>62</v>
      </c>
      <c r="AW49" s="98" t="s">
        <v>63</v>
      </c>
      <c r="AX49" s="98" t="s">
        <v>64</v>
      </c>
      <c r="AY49" s="98" t="s">
        <v>65</v>
      </c>
      <c r="AZ49" s="98" t="s">
        <v>66</v>
      </c>
      <c r="BA49" s="98" t="s">
        <v>67</v>
      </c>
      <c r="BB49" s="98" t="s">
        <v>68</v>
      </c>
      <c r="BC49" s="98" t="s">
        <v>69</v>
      </c>
      <c r="BD49" s="99" t="s">
        <v>70</v>
      </c>
    </row>
    <row r="50" s="1" customFormat="1" ht="10.8" customHeight="1">
      <c r="B50" s="41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7"/>
      <c r="AS50" s="100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2"/>
    </row>
    <row r="51" s="4" customFormat="1" ht="32.4" customHeight="1">
      <c r="B51" s="74"/>
      <c r="C51" s="103" t="s">
        <v>71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5">
        <f>ROUND(AG52,1)</f>
        <v>0</v>
      </c>
      <c r="AH51" s="105"/>
      <c r="AI51" s="105"/>
      <c r="AJ51" s="105"/>
      <c r="AK51" s="105"/>
      <c r="AL51" s="105"/>
      <c r="AM51" s="105"/>
      <c r="AN51" s="106">
        <f>SUM(AG51,AT51)</f>
        <v>0</v>
      </c>
      <c r="AO51" s="106"/>
      <c r="AP51" s="106"/>
      <c r="AQ51" s="107" t="s">
        <v>21</v>
      </c>
      <c r="AR51" s="78"/>
      <c r="AS51" s="108">
        <f>ROUND(AS52,1)</f>
        <v>0</v>
      </c>
      <c r="AT51" s="109">
        <f>ROUND(SUM(AV51:AW51),1)</f>
        <v>0</v>
      </c>
      <c r="AU51" s="110">
        <f>ROUND(AU52,5)</f>
        <v>0</v>
      </c>
      <c r="AV51" s="109">
        <f>ROUND(AZ51*L26,1)</f>
        <v>0</v>
      </c>
      <c r="AW51" s="109">
        <f>ROUND(BA51*L27,1)</f>
        <v>0</v>
      </c>
      <c r="AX51" s="109">
        <f>ROUND(BB51*L26,1)</f>
        <v>0</v>
      </c>
      <c r="AY51" s="109">
        <f>ROUND(BC51*L27,1)</f>
        <v>0</v>
      </c>
      <c r="AZ51" s="109">
        <f>ROUND(AZ52,1)</f>
        <v>0</v>
      </c>
      <c r="BA51" s="109">
        <f>ROUND(BA52,1)</f>
        <v>0</v>
      </c>
      <c r="BB51" s="109">
        <f>ROUND(BB52,1)</f>
        <v>0</v>
      </c>
      <c r="BC51" s="109">
        <f>ROUND(BC52,1)</f>
        <v>0</v>
      </c>
      <c r="BD51" s="111">
        <f>ROUND(BD52,1)</f>
        <v>0</v>
      </c>
      <c r="BS51" s="112" t="s">
        <v>72</v>
      </c>
      <c r="BT51" s="112" t="s">
        <v>73</v>
      </c>
      <c r="BU51" s="113" t="s">
        <v>74</v>
      </c>
      <c r="BV51" s="112" t="s">
        <v>75</v>
      </c>
      <c r="BW51" s="112" t="s">
        <v>7</v>
      </c>
      <c r="BX51" s="112" t="s">
        <v>76</v>
      </c>
      <c r="CL51" s="112" t="s">
        <v>21</v>
      </c>
    </row>
    <row r="52" s="5" customFormat="1" ht="16.5" customHeight="1">
      <c r="A52" s="114" t="s">
        <v>77</v>
      </c>
      <c r="B52" s="115"/>
      <c r="C52" s="116"/>
      <c r="D52" s="117" t="s">
        <v>78</v>
      </c>
      <c r="E52" s="117"/>
      <c r="F52" s="117"/>
      <c r="G52" s="117"/>
      <c r="H52" s="117"/>
      <c r="I52" s="118"/>
      <c r="J52" s="117" t="s">
        <v>79</v>
      </c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9">
        <f>'001 - Zázemí pro neformál...'!J27</f>
        <v>0</v>
      </c>
      <c r="AH52" s="118"/>
      <c r="AI52" s="118"/>
      <c r="AJ52" s="118"/>
      <c r="AK52" s="118"/>
      <c r="AL52" s="118"/>
      <c r="AM52" s="118"/>
      <c r="AN52" s="119">
        <f>SUM(AG52,AT52)</f>
        <v>0</v>
      </c>
      <c r="AO52" s="118"/>
      <c r="AP52" s="118"/>
      <c r="AQ52" s="120" t="s">
        <v>80</v>
      </c>
      <c r="AR52" s="121"/>
      <c r="AS52" s="122">
        <v>0</v>
      </c>
      <c r="AT52" s="123">
        <f>ROUND(SUM(AV52:AW52),1)</f>
        <v>0</v>
      </c>
      <c r="AU52" s="124">
        <f>'001 - Zázemí pro neformál...'!P79</f>
        <v>0</v>
      </c>
      <c r="AV52" s="123">
        <f>'001 - Zázemí pro neformál...'!J30</f>
        <v>0</v>
      </c>
      <c r="AW52" s="123">
        <f>'001 - Zázemí pro neformál...'!J31</f>
        <v>0</v>
      </c>
      <c r="AX52" s="123">
        <f>'001 - Zázemí pro neformál...'!J32</f>
        <v>0</v>
      </c>
      <c r="AY52" s="123">
        <f>'001 - Zázemí pro neformál...'!J33</f>
        <v>0</v>
      </c>
      <c r="AZ52" s="123">
        <f>'001 - Zázemí pro neformál...'!F30</f>
        <v>0</v>
      </c>
      <c r="BA52" s="123">
        <f>'001 - Zázemí pro neformál...'!F31</f>
        <v>0</v>
      </c>
      <c r="BB52" s="123">
        <f>'001 - Zázemí pro neformál...'!F32</f>
        <v>0</v>
      </c>
      <c r="BC52" s="123">
        <f>'001 - Zázemí pro neformál...'!F33</f>
        <v>0</v>
      </c>
      <c r="BD52" s="125">
        <f>'001 - Zázemí pro neformál...'!F34</f>
        <v>0</v>
      </c>
      <c r="BT52" s="126" t="s">
        <v>23</v>
      </c>
      <c r="BV52" s="126" t="s">
        <v>75</v>
      </c>
      <c r="BW52" s="126" t="s">
        <v>81</v>
      </c>
      <c r="BX52" s="126" t="s">
        <v>7</v>
      </c>
      <c r="CL52" s="126" t="s">
        <v>21</v>
      </c>
      <c r="CM52" s="126" t="s">
        <v>82</v>
      </c>
    </row>
    <row r="53" s="1" customFormat="1" ht="30" customHeight="1">
      <c r="B53" s="41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7"/>
    </row>
    <row r="54" s="1" customFormat="1" ht="6.96" customHeight="1"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7"/>
    </row>
  </sheetData>
  <sheetProtection sheet="1" formatColumns="0" formatRows="0" objects="1" scenarios="1" spinCount="100000" saltValue="GLOAv5iuy596W2D6/OVzIenuj3FkXwvpkS+dinNegiSa/2t7UWYpsx9+QCtfl4UsXNIqD3tBj0gqvMFA909udw==" hashValue="ZzNFDmixr59sIqC05IWfkEneqYdlU3ubL++Zpkz2xosXPOZXIqYv+bBJ3BCpFW/r5vf8p3YDfCAUfRx8hG3pfg==" algorithmName="SHA-512" password="CC35"/>
  <mergeCells count="41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2" location="'001 - Zázemí pro neformál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27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6"/>
      <c r="B1" s="128"/>
      <c r="C1" s="128"/>
      <c r="D1" s="129" t="s">
        <v>1</v>
      </c>
      <c r="E1" s="128"/>
      <c r="F1" s="130" t="s">
        <v>83</v>
      </c>
      <c r="G1" s="130" t="s">
        <v>84</v>
      </c>
      <c r="H1" s="130"/>
      <c r="I1" s="131"/>
      <c r="J1" s="130" t="s">
        <v>85</v>
      </c>
      <c r="K1" s="129" t="s">
        <v>86</v>
      </c>
      <c r="L1" s="130" t="s">
        <v>87</v>
      </c>
      <c r="M1" s="130"/>
      <c r="N1" s="130"/>
      <c r="O1" s="130"/>
      <c r="P1" s="130"/>
      <c r="Q1" s="130"/>
      <c r="R1" s="130"/>
      <c r="S1" s="130"/>
      <c r="T1" s="130"/>
      <c r="U1" s="15"/>
      <c r="V1" s="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ht="36.96" customHeight="1">
      <c r="L2"/>
      <c r="AT2" s="19" t="s">
        <v>81</v>
      </c>
    </row>
    <row r="3" ht="6.96" customHeight="1">
      <c r="B3" s="20"/>
      <c r="C3" s="21"/>
      <c r="D3" s="21"/>
      <c r="E3" s="21"/>
      <c r="F3" s="21"/>
      <c r="G3" s="21"/>
      <c r="H3" s="21"/>
      <c r="I3" s="132"/>
      <c r="J3" s="21"/>
      <c r="K3" s="22"/>
      <c r="AT3" s="19" t="s">
        <v>82</v>
      </c>
    </row>
    <row r="4" ht="36.96" customHeight="1">
      <c r="B4" s="23"/>
      <c r="C4" s="24"/>
      <c r="D4" s="25" t="s">
        <v>88</v>
      </c>
      <c r="E4" s="24"/>
      <c r="F4" s="24"/>
      <c r="G4" s="24"/>
      <c r="H4" s="24"/>
      <c r="I4" s="133"/>
      <c r="J4" s="24"/>
      <c r="K4" s="26"/>
      <c r="M4" s="27" t="s">
        <v>12</v>
      </c>
      <c r="AT4" s="19" t="s">
        <v>6</v>
      </c>
    </row>
    <row r="5" ht="6.96" customHeight="1">
      <c r="B5" s="23"/>
      <c r="C5" s="24"/>
      <c r="D5" s="24"/>
      <c r="E5" s="24"/>
      <c r="F5" s="24"/>
      <c r="G5" s="24"/>
      <c r="H5" s="24"/>
      <c r="I5" s="133"/>
      <c r="J5" s="24"/>
      <c r="K5" s="26"/>
    </row>
    <row r="6">
      <c r="B6" s="23"/>
      <c r="C6" s="24"/>
      <c r="D6" s="35" t="s">
        <v>18</v>
      </c>
      <c r="E6" s="24"/>
      <c r="F6" s="24"/>
      <c r="G6" s="24"/>
      <c r="H6" s="24"/>
      <c r="I6" s="133"/>
      <c r="J6" s="24"/>
      <c r="K6" s="26"/>
    </row>
    <row r="7" ht="16.5" customHeight="1">
      <c r="B7" s="23"/>
      <c r="C7" s="24"/>
      <c r="D7" s="24"/>
      <c r="E7" s="134" t="str">
        <f>'Rekapitulace stavby'!K6</f>
        <v>Zázemí pro neformální vzdělávání v Psárech</v>
      </c>
      <c r="F7" s="35"/>
      <c r="G7" s="35"/>
      <c r="H7" s="35"/>
      <c r="I7" s="133"/>
      <c r="J7" s="24"/>
      <c r="K7" s="26"/>
    </row>
    <row r="8" s="1" customFormat="1">
      <c r="B8" s="41"/>
      <c r="C8" s="42"/>
      <c r="D8" s="35" t="s">
        <v>89</v>
      </c>
      <c r="E8" s="42"/>
      <c r="F8" s="42"/>
      <c r="G8" s="42"/>
      <c r="H8" s="42"/>
      <c r="I8" s="135"/>
      <c r="J8" s="42"/>
      <c r="K8" s="46"/>
    </row>
    <row r="9" s="1" customFormat="1" ht="36.96" customHeight="1">
      <c r="B9" s="41"/>
      <c r="C9" s="42"/>
      <c r="D9" s="42"/>
      <c r="E9" s="136" t="s">
        <v>90</v>
      </c>
      <c r="F9" s="42"/>
      <c r="G9" s="42"/>
      <c r="H9" s="42"/>
      <c r="I9" s="135"/>
      <c r="J9" s="42"/>
      <c r="K9" s="46"/>
    </row>
    <row r="10" s="1" customFormat="1">
      <c r="B10" s="41"/>
      <c r="C10" s="42"/>
      <c r="D10" s="42"/>
      <c r="E10" s="42"/>
      <c r="F10" s="42"/>
      <c r="G10" s="42"/>
      <c r="H10" s="42"/>
      <c r="I10" s="135"/>
      <c r="J10" s="42"/>
      <c r="K10" s="46"/>
    </row>
    <row r="11" s="1" customFormat="1" ht="14.4" customHeight="1">
      <c r="B11" s="41"/>
      <c r="C11" s="42"/>
      <c r="D11" s="35" t="s">
        <v>20</v>
      </c>
      <c r="E11" s="42"/>
      <c r="F11" s="30" t="s">
        <v>21</v>
      </c>
      <c r="G11" s="42"/>
      <c r="H11" s="42"/>
      <c r="I11" s="137" t="s">
        <v>22</v>
      </c>
      <c r="J11" s="30" t="s">
        <v>21</v>
      </c>
      <c r="K11" s="46"/>
    </row>
    <row r="12" s="1" customFormat="1" ht="14.4" customHeight="1">
      <c r="B12" s="41"/>
      <c r="C12" s="42"/>
      <c r="D12" s="35" t="s">
        <v>24</v>
      </c>
      <c r="E12" s="42"/>
      <c r="F12" s="30" t="s">
        <v>91</v>
      </c>
      <c r="G12" s="42"/>
      <c r="H12" s="42"/>
      <c r="I12" s="137" t="s">
        <v>26</v>
      </c>
      <c r="J12" s="138" t="str">
        <f>'Rekapitulace stavby'!AN8</f>
        <v>16. 4. 2018</v>
      </c>
      <c r="K12" s="46"/>
    </row>
    <row r="13" s="1" customFormat="1" ht="10.8" customHeight="1">
      <c r="B13" s="41"/>
      <c r="C13" s="42"/>
      <c r="D13" s="42"/>
      <c r="E13" s="42"/>
      <c r="F13" s="42"/>
      <c r="G13" s="42"/>
      <c r="H13" s="42"/>
      <c r="I13" s="135"/>
      <c r="J13" s="42"/>
      <c r="K13" s="46"/>
    </row>
    <row r="14" s="1" customFormat="1" ht="14.4" customHeight="1">
      <c r="B14" s="41"/>
      <c r="C14" s="42"/>
      <c r="D14" s="35" t="s">
        <v>29</v>
      </c>
      <c r="E14" s="42"/>
      <c r="F14" s="42"/>
      <c r="G14" s="42"/>
      <c r="H14" s="42"/>
      <c r="I14" s="137" t="s">
        <v>30</v>
      </c>
      <c r="J14" s="30" t="str">
        <f>IF('Rekapitulace stavby'!AN10="","",'Rekapitulace stavby'!AN10)</f>
        <v/>
      </c>
      <c r="K14" s="46"/>
    </row>
    <row r="15" s="1" customFormat="1" ht="18" customHeight="1">
      <c r="B15" s="41"/>
      <c r="C15" s="42"/>
      <c r="D15" s="42"/>
      <c r="E15" s="30" t="str">
        <f>IF('Rekapitulace stavby'!E11="","",'Rekapitulace stavby'!E11)</f>
        <v>Obec Psáry</v>
      </c>
      <c r="F15" s="42"/>
      <c r="G15" s="42"/>
      <c r="H15" s="42"/>
      <c r="I15" s="137" t="s">
        <v>32</v>
      </c>
      <c r="J15" s="30" t="str">
        <f>IF('Rekapitulace stavby'!AN11="","",'Rekapitulace stavby'!AN11)</f>
        <v/>
      </c>
      <c r="K15" s="46"/>
    </row>
    <row r="16" s="1" customFormat="1" ht="6.96" customHeight="1">
      <c r="B16" s="41"/>
      <c r="C16" s="42"/>
      <c r="D16" s="42"/>
      <c r="E16" s="42"/>
      <c r="F16" s="42"/>
      <c r="G16" s="42"/>
      <c r="H16" s="42"/>
      <c r="I16" s="135"/>
      <c r="J16" s="42"/>
      <c r="K16" s="46"/>
    </row>
    <row r="17" s="1" customFormat="1" ht="14.4" customHeight="1">
      <c r="B17" s="41"/>
      <c r="C17" s="42"/>
      <c r="D17" s="35" t="s">
        <v>33</v>
      </c>
      <c r="E17" s="42"/>
      <c r="F17" s="42"/>
      <c r="G17" s="42"/>
      <c r="H17" s="42"/>
      <c r="I17" s="137" t="s">
        <v>30</v>
      </c>
      <c r="J17" s="30" t="str">
        <f>IF('Rekapitulace stavby'!AN13="Vyplň údaj","",IF('Rekapitulace stavby'!AN13="","",'Rekapitulace stavby'!AN13))</f>
        <v/>
      </c>
      <c r="K17" s="46"/>
    </row>
    <row r="18" s="1" customFormat="1" ht="18" customHeight="1">
      <c r="B18" s="41"/>
      <c r="C18" s="42"/>
      <c r="D18" s="42"/>
      <c r="E18" s="30" t="str">
        <f>IF('Rekapitulace stavby'!E14="Vyplň údaj","",IF('Rekapitulace stavby'!E14="","",'Rekapitulace stavby'!E14))</f>
        <v/>
      </c>
      <c r="F18" s="42"/>
      <c r="G18" s="42"/>
      <c r="H18" s="42"/>
      <c r="I18" s="137" t="s">
        <v>32</v>
      </c>
      <c r="J18" s="30" t="str">
        <f>IF('Rekapitulace stavby'!AN14="Vyplň údaj","",IF('Rekapitulace stavby'!AN14="","",'Rekapitulace stavby'!AN14))</f>
        <v/>
      </c>
      <c r="K18" s="46"/>
    </row>
    <row r="19" s="1" customFormat="1" ht="6.96" customHeight="1">
      <c r="B19" s="41"/>
      <c r="C19" s="42"/>
      <c r="D19" s="42"/>
      <c r="E19" s="42"/>
      <c r="F19" s="42"/>
      <c r="G19" s="42"/>
      <c r="H19" s="42"/>
      <c r="I19" s="135"/>
      <c r="J19" s="42"/>
      <c r="K19" s="46"/>
    </row>
    <row r="20" s="1" customFormat="1" ht="14.4" customHeight="1">
      <c r="B20" s="41"/>
      <c r="C20" s="42"/>
      <c r="D20" s="35" t="s">
        <v>35</v>
      </c>
      <c r="E20" s="42"/>
      <c r="F20" s="42"/>
      <c r="G20" s="42"/>
      <c r="H20" s="42"/>
      <c r="I20" s="137" t="s">
        <v>30</v>
      </c>
      <c r="J20" s="30" t="str">
        <f>IF('Rekapitulace stavby'!AN16="","",'Rekapitulace stavby'!AN16)</f>
        <v/>
      </c>
      <c r="K20" s="46"/>
    </row>
    <row r="21" s="1" customFormat="1" ht="18" customHeight="1">
      <c r="B21" s="41"/>
      <c r="C21" s="42"/>
      <c r="D21" s="42"/>
      <c r="E21" s="30" t="str">
        <f>IF('Rekapitulace stavby'!E17="","",'Rekapitulace stavby'!E17)</f>
        <v>ZONA architekti s.r.o.</v>
      </c>
      <c r="F21" s="42"/>
      <c r="G21" s="42"/>
      <c r="H21" s="42"/>
      <c r="I21" s="137" t="s">
        <v>32</v>
      </c>
      <c r="J21" s="30" t="str">
        <f>IF('Rekapitulace stavby'!AN17="","",'Rekapitulace stavby'!AN17)</f>
        <v/>
      </c>
      <c r="K21" s="46"/>
    </row>
    <row r="22" s="1" customFormat="1" ht="6.96" customHeight="1">
      <c r="B22" s="41"/>
      <c r="C22" s="42"/>
      <c r="D22" s="42"/>
      <c r="E22" s="42"/>
      <c r="F22" s="42"/>
      <c r="G22" s="42"/>
      <c r="H22" s="42"/>
      <c r="I22" s="135"/>
      <c r="J22" s="42"/>
      <c r="K22" s="46"/>
    </row>
    <row r="23" s="1" customFormat="1" ht="14.4" customHeight="1">
      <c r="B23" s="41"/>
      <c r="C23" s="42"/>
      <c r="D23" s="35" t="s">
        <v>38</v>
      </c>
      <c r="E23" s="42"/>
      <c r="F23" s="42"/>
      <c r="G23" s="42"/>
      <c r="H23" s="42"/>
      <c r="I23" s="135"/>
      <c r="J23" s="42"/>
      <c r="K23" s="46"/>
    </row>
    <row r="24" s="6" customFormat="1" ht="16.5" customHeight="1">
      <c r="B24" s="139"/>
      <c r="C24" s="140"/>
      <c r="D24" s="140"/>
      <c r="E24" s="39" t="s">
        <v>21</v>
      </c>
      <c r="F24" s="39"/>
      <c r="G24" s="39"/>
      <c r="H24" s="39"/>
      <c r="I24" s="141"/>
      <c r="J24" s="140"/>
      <c r="K24" s="142"/>
    </row>
    <row r="25" s="1" customFormat="1" ht="6.96" customHeight="1">
      <c r="B25" s="41"/>
      <c r="C25" s="42"/>
      <c r="D25" s="42"/>
      <c r="E25" s="42"/>
      <c r="F25" s="42"/>
      <c r="G25" s="42"/>
      <c r="H25" s="42"/>
      <c r="I25" s="135"/>
      <c r="J25" s="42"/>
      <c r="K25" s="46"/>
    </row>
    <row r="26" s="1" customFormat="1" ht="6.96" customHeight="1">
      <c r="B26" s="41"/>
      <c r="C26" s="42"/>
      <c r="D26" s="101"/>
      <c r="E26" s="101"/>
      <c r="F26" s="101"/>
      <c r="G26" s="101"/>
      <c r="H26" s="101"/>
      <c r="I26" s="143"/>
      <c r="J26" s="101"/>
      <c r="K26" s="144"/>
    </row>
    <row r="27" s="1" customFormat="1" ht="25.44" customHeight="1">
      <c r="B27" s="41"/>
      <c r="C27" s="42"/>
      <c r="D27" s="145" t="s">
        <v>39</v>
      </c>
      <c r="E27" s="42"/>
      <c r="F27" s="42"/>
      <c r="G27" s="42"/>
      <c r="H27" s="42"/>
      <c r="I27" s="135"/>
      <c r="J27" s="146">
        <f>ROUND(J79,1)</f>
        <v>0</v>
      </c>
      <c r="K27" s="46"/>
    </row>
    <row r="28" s="1" customFormat="1" ht="6.96" customHeight="1">
      <c r="B28" s="41"/>
      <c r="C28" s="42"/>
      <c r="D28" s="101"/>
      <c r="E28" s="101"/>
      <c r="F28" s="101"/>
      <c r="G28" s="101"/>
      <c r="H28" s="101"/>
      <c r="I28" s="143"/>
      <c r="J28" s="101"/>
      <c r="K28" s="144"/>
    </row>
    <row r="29" s="1" customFormat="1" ht="14.4" customHeight="1">
      <c r="B29" s="41"/>
      <c r="C29" s="42"/>
      <c r="D29" s="42"/>
      <c r="E29" s="42"/>
      <c r="F29" s="47" t="s">
        <v>41</v>
      </c>
      <c r="G29" s="42"/>
      <c r="H29" s="42"/>
      <c r="I29" s="147" t="s">
        <v>40</v>
      </c>
      <c r="J29" s="47" t="s">
        <v>42</v>
      </c>
      <c r="K29" s="46"/>
    </row>
    <row r="30" s="1" customFormat="1" ht="14.4" customHeight="1">
      <c r="B30" s="41"/>
      <c r="C30" s="42"/>
      <c r="D30" s="50" t="s">
        <v>43</v>
      </c>
      <c r="E30" s="50" t="s">
        <v>44</v>
      </c>
      <c r="F30" s="148">
        <f>ROUND(SUM(BE79:BE133), 1)</f>
        <v>0</v>
      </c>
      <c r="G30" s="42"/>
      <c r="H30" s="42"/>
      <c r="I30" s="149">
        <v>0.20999999999999999</v>
      </c>
      <c r="J30" s="148">
        <f>ROUND(ROUND((SUM(BE79:BE133)), 1)*I30, 1)</f>
        <v>0</v>
      </c>
      <c r="K30" s="46"/>
    </row>
    <row r="31" s="1" customFormat="1" ht="14.4" customHeight="1">
      <c r="B31" s="41"/>
      <c r="C31" s="42"/>
      <c r="D31" s="42"/>
      <c r="E31" s="50" t="s">
        <v>45</v>
      </c>
      <c r="F31" s="148">
        <f>ROUND(SUM(BF79:BF133), 1)</f>
        <v>0</v>
      </c>
      <c r="G31" s="42"/>
      <c r="H31" s="42"/>
      <c r="I31" s="149">
        <v>0.14999999999999999</v>
      </c>
      <c r="J31" s="148">
        <f>ROUND(ROUND((SUM(BF79:BF133)), 1)*I31, 1)</f>
        <v>0</v>
      </c>
      <c r="K31" s="46"/>
    </row>
    <row r="32" hidden="1" s="1" customFormat="1" ht="14.4" customHeight="1">
      <c r="B32" s="41"/>
      <c r="C32" s="42"/>
      <c r="D32" s="42"/>
      <c r="E32" s="50" t="s">
        <v>46</v>
      </c>
      <c r="F32" s="148">
        <f>ROUND(SUM(BG79:BG133), 1)</f>
        <v>0</v>
      </c>
      <c r="G32" s="42"/>
      <c r="H32" s="42"/>
      <c r="I32" s="149">
        <v>0.20999999999999999</v>
      </c>
      <c r="J32" s="148">
        <v>0</v>
      </c>
      <c r="K32" s="46"/>
    </row>
    <row r="33" hidden="1" s="1" customFormat="1" ht="14.4" customHeight="1">
      <c r="B33" s="41"/>
      <c r="C33" s="42"/>
      <c r="D33" s="42"/>
      <c r="E33" s="50" t="s">
        <v>47</v>
      </c>
      <c r="F33" s="148">
        <f>ROUND(SUM(BH79:BH133), 1)</f>
        <v>0</v>
      </c>
      <c r="G33" s="42"/>
      <c r="H33" s="42"/>
      <c r="I33" s="149">
        <v>0.14999999999999999</v>
      </c>
      <c r="J33" s="148">
        <v>0</v>
      </c>
      <c r="K33" s="46"/>
    </row>
    <row r="34" hidden="1" s="1" customFormat="1" ht="14.4" customHeight="1">
      <c r="B34" s="41"/>
      <c r="C34" s="42"/>
      <c r="D34" s="42"/>
      <c r="E34" s="50" t="s">
        <v>48</v>
      </c>
      <c r="F34" s="148">
        <f>ROUND(SUM(BI79:BI133), 1)</f>
        <v>0</v>
      </c>
      <c r="G34" s="42"/>
      <c r="H34" s="42"/>
      <c r="I34" s="149">
        <v>0</v>
      </c>
      <c r="J34" s="148">
        <v>0</v>
      </c>
      <c r="K34" s="46"/>
    </row>
    <row r="35" s="1" customFormat="1" ht="6.96" customHeight="1">
      <c r="B35" s="41"/>
      <c r="C35" s="42"/>
      <c r="D35" s="42"/>
      <c r="E35" s="42"/>
      <c r="F35" s="42"/>
      <c r="G35" s="42"/>
      <c r="H35" s="42"/>
      <c r="I35" s="135"/>
      <c r="J35" s="42"/>
      <c r="K35" s="46"/>
    </row>
    <row r="36" s="1" customFormat="1" ht="25.44" customHeight="1">
      <c r="B36" s="41"/>
      <c r="C36" s="150"/>
      <c r="D36" s="151" t="s">
        <v>49</v>
      </c>
      <c r="E36" s="93"/>
      <c r="F36" s="93"/>
      <c r="G36" s="152" t="s">
        <v>50</v>
      </c>
      <c r="H36" s="153" t="s">
        <v>51</v>
      </c>
      <c r="I36" s="154"/>
      <c r="J36" s="155">
        <f>SUM(J27:J34)</f>
        <v>0</v>
      </c>
      <c r="K36" s="156"/>
    </row>
    <row r="37" s="1" customFormat="1" ht="14.4" customHeight="1">
      <c r="B37" s="62"/>
      <c r="C37" s="63"/>
      <c r="D37" s="63"/>
      <c r="E37" s="63"/>
      <c r="F37" s="63"/>
      <c r="G37" s="63"/>
      <c r="H37" s="63"/>
      <c r="I37" s="157"/>
      <c r="J37" s="63"/>
      <c r="K37" s="64"/>
    </row>
    <row r="41" s="1" customFormat="1" ht="6.96" customHeight="1">
      <c r="B41" s="158"/>
      <c r="C41" s="159"/>
      <c r="D41" s="159"/>
      <c r="E41" s="159"/>
      <c r="F41" s="159"/>
      <c r="G41" s="159"/>
      <c r="H41" s="159"/>
      <c r="I41" s="160"/>
      <c r="J41" s="159"/>
      <c r="K41" s="161"/>
    </row>
    <row r="42" s="1" customFormat="1" ht="36.96" customHeight="1">
      <c r="B42" s="41"/>
      <c r="C42" s="25" t="s">
        <v>92</v>
      </c>
      <c r="D42" s="42"/>
      <c r="E42" s="42"/>
      <c r="F42" s="42"/>
      <c r="G42" s="42"/>
      <c r="H42" s="42"/>
      <c r="I42" s="135"/>
      <c r="J42" s="42"/>
      <c r="K42" s="46"/>
    </row>
    <row r="43" s="1" customFormat="1" ht="6.96" customHeight="1">
      <c r="B43" s="41"/>
      <c r="C43" s="42"/>
      <c r="D43" s="42"/>
      <c r="E43" s="42"/>
      <c r="F43" s="42"/>
      <c r="G43" s="42"/>
      <c r="H43" s="42"/>
      <c r="I43" s="135"/>
      <c r="J43" s="42"/>
      <c r="K43" s="46"/>
    </row>
    <row r="44" s="1" customFormat="1" ht="14.4" customHeight="1">
      <c r="B44" s="41"/>
      <c r="C44" s="35" t="s">
        <v>18</v>
      </c>
      <c r="D44" s="42"/>
      <c r="E44" s="42"/>
      <c r="F44" s="42"/>
      <c r="G44" s="42"/>
      <c r="H44" s="42"/>
      <c r="I44" s="135"/>
      <c r="J44" s="42"/>
      <c r="K44" s="46"/>
    </row>
    <row r="45" s="1" customFormat="1" ht="16.5" customHeight="1">
      <c r="B45" s="41"/>
      <c r="C45" s="42"/>
      <c r="D45" s="42"/>
      <c r="E45" s="134" t="str">
        <f>E7</f>
        <v>Zázemí pro neformální vzdělávání v Psárech</v>
      </c>
      <c r="F45" s="35"/>
      <c r="G45" s="35"/>
      <c r="H45" s="35"/>
      <c r="I45" s="135"/>
      <c r="J45" s="42"/>
      <c r="K45" s="46"/>
    </row>
    <row r="46" s="1" customFormat="1" ht="14.4" customHeight="1">
      <c r="B46" s="41"/>
      <c r="C46" s="35" t="s">
        <v>89</v>
      </c>
      <c r="D46" s="42"/>
      <c r="E46" s="42"/>
      <c r="F46" s="42"/>
      <c r="G46" s="42"/>
      <c r="H46" s="42"/>
      <c r="I46" s="135"/>
      <c r="J46" s="42"/>
      <c r="K46" s="46"/>
    </row>
    <row r="47" s="1" customFormat="1" ht="17.25" customHeight="1">
      <c r="B47" s="41"/>
      <c r="C47" s="42"/>
      <c r="D47" s="42"/>
      <c r="E47" s="136" t="str">
        <f>E9</f>
        <v>001 - Zázemí pro neformální vzdélávání</v>
      </c>
      <c r="F47" s="42"/>
      <c r="G47" s="42"/>
      <c r="H47" s="42"/>
      <c r="I47" s="135"/>
      <c r="J47" s="42"/>
      <c r="K47" s="46"/>
    </row>
    <row r="48" s="1" customFormat="1" ht="6.96" customHeight="1">
      <c r="B48" s="41"/>
      <c r="C48" s="42"/>
      <c r="D48" s="42"/>
      <c r="E48" s="42"/>
      <c r="F48" s="42"/>
      <c r="G48" s="42"/>
      <c r="H48" s="42"/>
      <c r="I48" s="135"/>
      <c r="J48" s="42"/>
      <c r="K48" s="46"/>
    </row>
    <row r="49" s="1" customFormat="1" ht="18" customHeight="1">
      <c r="B49" s="41"/>
      <c r="C49" s="35" t="s">
        <v>24</v>
      </c>
      <c r="D49" s="42"/>
      <c r="E49" s="42"/>
      <c r="F49" s="30" t="str">
        <f>F12</f>
        <v xml:space="preserve"> </v>
      </c>
      <c r="G49" s="42"/>
      <c r="H49" s="42"/>
      <c r="I49" s="137" t="s">
        <v>26</v>
      </c>
      <c r="J49" s="138" t="str">
        <f>IF(J12="","",J12)</f>
        <v>16. 4. 2018</v>
      </c>
      <c r="K49" s="46"/>
    </row>
    <row r="50" s="1" customFormat="1" ht="6.96" customHeight="1">
      <c r="B50" s="41"/>
      <c r="C50" s="42"/>
      <c r="D50" s="42"/>
      <c r="E50" s="42"/>
      <c r="F50" s="42"/>
      <c r="G50" s="42"/>
      <c r="H50" s="42"/>
      <c r="I50" s="135"/>
      <c r="J50" s="42"/>
      <c r="K50" s="46"/>
    </row>
    <row r="51" s="1" customFormat="1">
      <c r="B51" s="41"/>
      <c r="C51" s="35" t="s">
        <v>29</v>
      </c>
      <c r="D51" s="42"/>
      <c r="E51" s="42"/>
      <c r="F51" s="30" t="str">
        <f>E15</f>
        <v>Obec Psáry</v>
      </c>
      <c r="G51" s="42"/>
      <c r="H51" s="42"/>
      <c r="I51" s="137" t="s">
        <v>35</v>
      </c>
      <c r="J51" s="39" t="str">
        <f>E21</f>
        <v>ZONA architekti s.r.o.</v>
      </c>
      <c r="K51" s="46"/>
    </row>
    <row r="52" s="1" customFormat="1" ht="14.4" customHeight="1">
      <c r="B52" s="41"/>
      <c r="C52" s="35" t="s">
        <v>33</v>
      </c>
      <c r="D52" s="42"/>
      <c r="E52" s="42"/>
      <c r="F52" s="30" t="str">
        <f>IF(E18="","",E18)</f>
        <v/>
      </c>
      <c r="G52" s="42"/>
      <c r="H52" s="42"/>
      <c r="I52" s="135"/>
      <c r="J52" s="162"/>
      <c r="K52" s="46"/>
    </row>
    <row r="53" s="1" customFormat="1" ht="10.32" customHeight="1">
      <c r="B53" s="41"/>
      <c r="C53" s="42"/>
      <c r="D53" s="42"/>
      <c r="E53" s="42"/>
      <c r="F53" s="42"/>
      <c r="G53" s="42"/>
      <c r="H53" s="42"/>
      <c r="I53" s="135"/>
      <c r="J53" s="42"/>
      <c r="K53" s="46"/>
    </row>
    <row r="54" s="1" customFormat="1" ht="29.28" customHeight="1">
      <c r="B54" s="41"/>
      <c r="C54" s="163" t="s">
        <v>93</v>
      </c>
      <c r="D54" s="150"/>
      <c r="E54" s="150"/>
      <c r="F54" s="150"/>
      <c r="G54" s="150"/>
      <c r="H54" s="150"/>
      <c r="I54" s="164"/>
      <c r="J54" s="165" t="s">
        <v>94</v>
      </c>
      <c r="K54" s="166"/>
    </row>
    <row r="55" s="1" customFormat="1" ht="10.32" customHeight="1">
      <c r="B55" s="41"/>
      <c r="C55" s="42"/>
      <c r="D55" s="42"/>
      <c r="E55" s="42"/>
      <c r="F55" s="42"/>
      <c r="G55" s="42"/>
      <c r="H55" s="42"/>
      <c r="I55" s="135"/>
      <c r="J55" s="42"/>
      <c r="K55" s="46"/>
    </row>
    <row r="56" s="1" customFormat="1" ht="29.28" customHeight="1">
      <c r="B56" s="41"/>
      <c r="C56" s="167" t="s">
        <v>95</v>
      </c>
      <c r="D56" s="42"/>
      <c r="E56" s="42"/>
      <c r="F56" s="42"/>
      <c r="G56" s="42"/>
      <c r="H56" s="42"/>
      <c r="I56" s="135"/>
      <c r="J56" s="146">
        <f>J79</f>
        <v>0</v>
      </c>
      <c r="K56" s="46"/>
      <c r="AU56" s="19" t="s">
        <v>96</v>
      </c>
    </row>
    <row r="57" s="7" customFormat="1" ht="24.96" customHeight="1">
      <c r="B57" s="168"/>
      <c r="C57" s="169"/>
      <c r="D57" s="170" t="s">
        <v>97</v>
      </c>
      <c r="E57" s="171"/>
      <c r="F57" s="171"/>
      <c r="G57" s="171"/>
      <c r="H57" s="171"/>
      <c r="I57" s="172"/>
      <c r="J57" s="173">
        <f>J80</f>
        <v>0</v>
      </c>
      <c r="K57" s="174"/>
    </row>
    <row r="58" s="7" customFormat="1" ht="24.96" customHeight="1">
      <c r="B58" s="168"/>
      <c r="C58" s="169"/>
      <c r="D58" s="170" t="s">
        <v>98</v>
      </c>
      <c r="E58" s="171"/>
      <c r="F58" s="171"/>
      <c r="G58" s="171"/>
      <c r="H58" s="171"/>
      <c r="I58" s="172"/>
      <c r="J58" s="173">
        <f>J87</f>
        <v>0</v>
      </c>
      <c r="K58" s="174"/>
    </row>
    <row r="59" s="7" customFormat="1" ht="24.96" customHeight="1">
      <c r="B59" s="168"/>
      <c r="C59" s="169"/>
      <c r="D59" s="170" t="s">
        <v>99</v>
      </c>
      <c r="E59" s="171"/>
      <c r="F59" s="171"/>
      <c r="G59" s="171"/>
      <c r="H59" s="171"/>
      <c r="I59" s="172"/>
      <c r="J59" s="173">
        <f>J130</f>
        <v>0</v>
      </c>
      <c r="K59" s="174"/>
    </row>
    <row r="60" s="1" customFormat="1" ht="21.84" customHeight="1">
      <c r="B60" s="41"/>
      <c r="C60" s="42"/>
      <c r="D60" s="42"/>
      <c r="E60" s="42"/>
      <c r="F60" s="42"/>
      <c r="G60" s="42"/>
      <c r="H60" s="42"/>
      <c r="I60" s="135"/>
      <c r="J60" s="42"/>
      <c r="K60" s="46"/>
    </row>
    <row r="61" s="1" customFormat="1" ht="6.96" customHeight="1">
      <c r="B61" s="62"/>
      <c r="C61" s="63"/>
      <c r="D61" s="63"/>
      <c r="E61" s="63"/>
      <c r="F61" s="63"/>
      <c r="G61" s="63"/>
      <c r="H61" s="63"/>
      <c r="I61" s="157"/>
      <c r="J61" s="63"/>
      <c r="K61" s="64"/>
    </row>
    <row r="65" s="1" customFormat="1" ht="6.96" customHeight="1">
      <c r="B65" s="65"/>
      <c r="C65" s="66"/>
      <c r="D65" s="66"/>
      <c r="E65" s="66"/>
      <c r="F65" s="66"/>
      <c r="G65" s="66"/>
      <c r="H65" s="66"/>
      <c r="I65" s="160"/>
      <c r="J65" s="66"/>
      <c r="K65" s="66"/>
      <c r="L65" s="67"/>
    </row>
    <row r="66" s="1" customFormat="1" ht="36.96" customHeight="1">
      <c r="B66" s="41"/>
      <c r="C66" s="68" t="s">
        <v>100</v>
      </c>
      <c r="D66" s="69"/>
      <c r="E66" s="69"/>
      <c r="F66" s="69"/>
      <c r="G66" s="69"/>
      <c r="H66" s="69"/>
      <c r="I66" s="175"/>
      <c r="J66" s="69"/>
      <c r="K66" s="69"/>
      <c r="L66" s="67"/>
    </row>
    <row r="67" s="1" customFormat="1" ht="6.96" customHeight="1">
      <c r="B67" s="41"/>
      <c r="C67" s="69"/>
      <c r="D67" s="69"/>
      <c r="E67" s="69"/>
      <c r="F67" s="69"/>
      <c r="G67" s="69"/>
      <c r="H67" s="69"/>
      <c r="I67" s="175"/>
      <c r="J67" s="69"/>
      <c r="K67" s="69"/>
      <c r="L67" s="67"/>
    </row>
    <row r="68" s="1" customFormat="1" ht="14.4" customHeight="1">
      <c r="B68" s="41"/>
      <c r="C68" s="71" t="s">
        <v>18</v>
      </c>
      <c r="D68" s="69"/>
      <c r="E68" s="69"/>
      <c r="F68" s="69"/>
      <c r="G68" s="69"/>
      <c r="H68" s="69"/>
      <c r="I68" s="175"/>
      <c r="J68" s="69"/>
      <c r="K68" s="69"/>
      <c r="L68" s="67"/>
    </row>
    <row r="69" s="1" customFormat="1" ht="16.5" customHeight="1">
      <c r="B69" s="41"/>
      <c r="C69" s="69"/>
      <c r="D69" s="69"/>
      <c r="E69" s="176" t="str">
        <f>E7</f>
        <v>Zázemí pro neformální vzdělávání v Psárech</v>
      </c>
      <c r="F69" s="71"/>
      <c r="G69" s="71"/>
      <c r="H69" s="71"/>
      <c r="I69" s="175"/>
      <c r="J69" s="69"/>
      <c r="K69" s="69"/>
      <c r="L69" s="67"/>
    </row>
    <row r="70" s="1" customFormat="1" ht="14.4" customHeight="1">
      <c r="B70" s="41"/>
      <c r="C70" s="71" t="s">
        <v>89</v>
      </c>
      <c r="D70" s="69"/>
      <c r="E70" s="69"/>
      <c r="F70" s="69"/>
      <c r="G70" s="69"/>
      <c r="H70" s="69"/>
      <c r="I70" s="175"/>
      <c r="J70" s="69"/>
      <c r="K70" s="69"/>
      <c r="L70" s="67"/>
    </row>
    <row r="71" s="1" customFormat="1" ht="17.25" customHeight="1">
      <c r="B71" s="41"/>
      <c r="C71" s="69"/>
      <c r="D71" s="69"/>
      <c r="E71" s="77" t="str">
        <f>E9</f>
        <v>001 - Zázemí pro neformální vzdélávání</v>
      </c>
      <c r="F71" s="69"/>
      <c r="G71" s="69"/>
      <c r="H71" s="69"/>
      <c r="I71" s="175"/>
      <c r="J71" s="69"/>
      <c r="K71" s="69"/>
      <c r="L71" s="67"/>
    </row>
    <row r="72" s="1" customFormat="1" ht="6.96" customHeight="1">
      <c r="B72" s="41"/>
      <c r="C72" s="69"/>
      <c r="D72" s="69"/>
      <c r="E72" s="69"/>
      <c r="F72" s="69"/>
      <c r="G72" s="69"/>
      <c r="H72" s="69"/>
      <c r="I72" s="175"/>
      <c r="J72" s="69"/>
      <c r="K72" s="69"/>
      <c r="L72" s="67"/>
    </row>
    <row r="73" s="1" customFormat="1" ht="18" customHeight="1">
      <c r="B73" s="41"/>
      <c r="C73" s="71" t="s">
        <v>24</v>
      </c>
      <c r="D73" s="69"/>
      <c r="E73" s="69"/>
      <c r="F73" s="177" t="str">
        <f>F12</f>
        <v xml:space="preserve"> </v>
      </c>
      <c r="G73" s="69"/>
      <c r="H73" s="69"/>
      <c r="I73" s="178" t="s">
        <v>26</v>
      </c>
      <c r="J73" s="80" t="str">
        <f>IF(J12="","",J12)</f>
        <v>16. 4. 2018</v>
      </c>
      <c r="K73" s="69"/>
      <c r="L73" s="67"/>
    </row>
    <row r="74" s="1" customFormat="1" ht="6.96" customHeight="1">
      <c r="B74" s="41"/>
      <c r="C74" s="69"/>
      <c r="D74" s="69"/>
      <c r="E74" s="69"/>
      <c r="F74" s="69"/>
      <c r="G74" s="69"/>
      <c r="H74" s="69"/>
      <c r="I74" s="175"/>
      <c r="J74" s="69"/>
      <c r="K74" s="69"/>
      <c r="L74" s="67"/>
    </row>
    <row r="75" s="1" customFormat="1">
      <c r="B75" s="41"/>
      <c r="C75" s="71" t="s">
        <v>29</v>
      </c>
      <c r="D75" s="69"/>
      <c r="E75" s="69"/>
      <c r="F75" s="177" t="str">
        <f>E15</f>
        <v>Obec Psáry</v>
      </c>
      <c r="G75" s="69"/>
      <c r="H75" s="69"/>
      <c r="I75" s="178" t="s">
        <v>35</v>
      </c>
      <c r="J75" s="177" t="str">
        <f>E21</f>
        <v>ZONA architekti s.r.o.</v>
      </c>
      <c r="K75" s="69"/>
      <c r="L75" s="67"/>
    </row>
    <row r="76" s="1" customFormat="1" ht="14.4" customHeight="1">
      <c r="B76" s="41"/>
      <c r="C76" s="71" t="s">
        <v>33</v>
      </c>
      <c r="D76" s="69"/>
      <c r="E76" s="69"/>
      <c r="F76" s="177" t="str">
        <f>IF(E18="","",E18)</f>
        <v/>
      </c>
      <c r="G76" s="69"/>
      <c r="H76" s="69"/>
      <c r="I76" s="175"/>
      <c r="J76" s="69"/>
      <c r="K76" s="69"/>
      <c r="L76" s="67"/>
    </row>
    <row r="77" s="1" customFormat="1" ht="10.32" customHeight="1">
      <c r="B77" s="41"/>
      <c r="C77" s="69"/>
      <c r="D77" s="69"/>
      <c r="E77" s="69"/>
      <c r="F77" s="69"/>
      <c r="G77" s="69"/>
      <c r="H77" s="69"/>
      <c r="I77" s="175"/>
      <c r="J77" s="69"/>
      <c r="K77" s="69"/>
      <c r="L77" s="67"/>
    </row>
    <row r="78" s="8" customFormat="1" ht="29.28" customHeight="1">
      <c r="B78" s="179"/>
      <c r="C78" s="180" t="s">
        <v>101</v>
      </c>
      <c r="D78" s="181" t="s">
        <v>58</v>
      </c>
      <c r="E78" s="181" t="s">
        <v>54</v>
      </c>
      <c r="F78" s="181" t="s">
        <v>102</v>
      </c>
      <c r="G78" s="181" t="s">
        <v>103</v>
      </c>
      <c r="H78" s="181" t="s">
        <v>104</v>
      </c>
      <c r="I78" s="182" t="s">
        <v>105</v>
      </c>
      <c r="J78" s="181" t="s">
        <v>94</v>
      </c>
      <c r="K78" s="183" t="s">
        <v>106</v>
      </c>
      <c r="L78" s="184"/>
      <c r="M78" s="97" t="s">
        <v>107</v>
      </c>
      <c r="N78" s="98" t="s">
        <v>43</v>
      </c>
      <c r="O78" s="98" t="s">
        <v>108</v>
      </c>
      <c r="P78" s="98" t="s">
        <v>109</v>
      </c>
      <c r="Q78" s="98" t="s">
        <v>110</v>
      </c>
      <c r="R78" s="98" t="s">
        <v>111</v>
      </c>
      <c r="S78" s="98" t="s">
        <v>112</v>
      </c>
      <c r="T78" s="99" t="s">
        <v>113</v>
      </c>
    </row>
    <row r="79" s="1" customFormat="1" ht="29.28" customHeight="1">
      <c r="B79" s="41"/>
      <c r="C79" s="103" t="s">
        <v>95</v>
      </c>
      <c r="D79" s="69"/>
      <c r="E79" s="69"/>
      <c r="F79" s="69"/>
      <c r="G79" s="69"/>
      <c r="H79" s="69"/>
      <c r="I79" s="175"/>
      <c r="J79" s="185">
        <f>BK79</f>
        <v>0</v>
      </c>
      <c r="K79" s="69"/>
      <c r="L79" s="67"/>
      <c r="M79" s="100"/>
      <c r="N79" s="101"/>
      <c r="O79" s="101"/>
      <c r="P79" s="186">
        <f>P80+P87+P130</f>
        <v>0</v>
      </c>
      <c r="Q79" s="101"/>
      <c r="R79" s="186">
        <f>R80+R87+R130</f>
        <v>0</v>
      </c>
      <c r="S79" s="101"/>
      <c r="T79" s="187">
        <f>T80+T87+T130</f>
        <v>0</v>
      </c>
      <c r="AT79" s="19" t="s">
        <v>72</v>
      </c>
      <c r="AU79" s="19" t="s">
        <v>96</v>
      </c>
      <c r="BK79" s="188">
        <f>BK80+BK87+BK130</f>
        <v>0</v>
      </c>
    </row>
    <row r="80" s="9" customFormat="1" ht="37.44" customHeight="1">
      <c r="B80" s="189"/>
      <c r="C80" s="190"/>
      <c r="D80" s="191" t="s">
        <v>72</v>
      </c>
      <c r="E80" s="192" t="s">
        <v>114</v>
      </c>
      <c r="F80" s="192" t="s">
        <v>115</v>
      </c>
      <c r="G80" s="190"/>
      <c r="H80" s="190"/>
      <c r="I80" s="193"/>
      <c r="J80" s="194">
        <f>BK80</f>
        <v>0</v>
      </c>
      <c r="K80" s="190"/>
      <c r="L80" s="195"/>
      <c r="M80" s="196"/>
      <c r="N80" s="197"/>
      <c r="O80" s="197"/>
      <c r="P80" s="198">
        <f>SUM(P81:P86)</f>
        <v>0</v>
      </c>
      <c r="Q80" s="197"/>
      <c r="R80" s="198">
        <f>SUM(R81:R86)</f>
        <v>0</v>
      </c>
      <c r="S80" s="197"/>
      <c r="T80" s="199">
        <f>SUM(T81:T86)</f>
        <v>0</v>
      </c>
      <c r="AR80" s="200" t="s">
        <v>23</v>
      </c>
      <c r="AT80" s="201" t="s">
        <v>72</v>
      </c>
      <c r="AU80" s="201" t="s">
        <v>73</v>
      </c>
      <c r="AY80" s="200" t="s">
        <v>116</v>
      </c>
      <c r="BK80" s="202">
        <f>SUM(BK81:BK86)</f>
        <v>0</v>
      </c>
    </row>
    <row r="81" s="1" customFormat="1" ht="16.5" customHeight="1">
      <c r="B81" s="41"/>
      <c r="C81" s="203" t="s">
        <v>23</v>
      </c>
      <c r="D81" s="203" t="s">
        <v>117</v>
      </c>
      <c r="E81" s="204" t="s">
        <v>118</v>
      </c>
      <c r="F81" s="205" t="s">
        <v>119</v>
      </c>
      <c r="G81" s="206" t="s">
        <v>120</v>
      </c>
      <c r="H81" s="207">
        <v>14</v>
      </c>
      <c r="I81" s="208"/>
      <c r="J81" s="209">
        <f>ROUND(I81*H81,1)</f>
        <v>0</v>
      </c>
      <c r="K81" s="205" t="s">
        <v>21</v>
      </c>
      <c r="L81" s="67"/>
      <c r="M81" s="210" t="s">
        <v>21</v>
      </c>
      <c r="N81" s="211" t="s">
        <v>44</v>
      </c>
      <c r="O81" s="42"/>
      <c r="P81" s="212">
        <f>O81*H81</f>
        <v>0</v>
      </c>
      <c r="Q81" s="212">
        <v>0</v>
      </c>
      <c r="R81" s="212">
        <f>Q81*H81</f>
        <v>0</v>
      </c>
      <c r="S81" s="212">
        <v>0</v>
      </c>
      <c r="T81" s="213">
        <f>S81*H81</f>
        <v>0</v>
      </c>
      <c r="AR81" s="19" t="s">
        <v>121</v>
      </c>
      <c r="AT81" s="19" t="s">
        <v>117</v>
      </c>
      <c r="AU81" s="19" t="s">
        <v>23</v>
      </c>
      <c r="AY81" s="19" t="s">
        <v>116</v>
      </c>
      <c r="BE81" s="214">
        <f>IF(N81="základní",J81,0)</f>
        <v>0</v>
      </c>
      <c r="BF81" s="214">
        <f>IF(N81="snížená",J81,0)</f>
        <v>0</v>
      </c>
      <c r="BG81" s="214">
        <f>IF(N81="zákl. přenesená",J81,0)</f>
        <v>0</v>
      </c>
      <c r="BH81" s="214">
        <f>IF(N81="sníž. přenesená",J81,0)</f>
        <v>0</v>
      </c>
      <c r="BI81" s="214">
        <f>IF(N81="nulová",J81,0)</f>
        <v>0</v>
      </c>
      <c r="BJ81" s="19" t="s">
        <v>23</v>
      </c>
      <c r="BK81" s="214">
        <f>ROUND(I81*H81,1)</f>
        <v>0</v>
      </c>
      <c r="BL81" s="19" t="s">
        <v>121</v>
      </c>
      <c r="BM81" s="19" t="s">
        <v>82</v>
      </c>
    </row>
    <row r="82" s="1" customFormat="1" ht="25.5" customHeight="1">
      <c r="B82" s="41"/>
      <c r="C82" s="203" t="s">
        <v>82</v>
      </c>
      <c r="D82" s="203" t="s">
        <v>117</v>
      </c>
      <c r="E82" s="204" t="s">
        <v>122</v>
      </c>
      <c r="F82" s="205" t="s">
        <v>123</v>
      </c>
      <c r="G82" s="206" t="s">
        <v>124</v>
      </c>
      <c r="H82" s="207">
        <v>40</v>
      </c>
      <c r="I82" s="208"/>
      <c r="J82" s="209">
        <f>ROUND(I82*H82,1)</f>
        <v>0</v>
      </c>
      <c r="K82" s="205" t="s">
        <v>21</v>
      </c>
      <c r="L82" s="67"/>
      <c r="M82" s="210" t="s">
        <v>21</v>
      </c>
      <c r="N82" s="211" t="s">
        <v>44</v>
      </c>
      <c r="O82" s="42"/>
      <c r="P82" s="212">
        <f>O82*H82</f>
        <v>0</v>
      </c>
      <c r="Q82" s="212">
        <v>0</v>
      </c>
      <c r="R82" s="212">
        <f>Q82*H82</f>
        <v>0</v>
      </c>
      <c r="S82" s="212">
        <v>0</v>
      </c>
      <c r="T82" s="213">
        <f>S82*H82</f>
        <v>0</v>
      </c>
      <c r="AR82" s="19" t="s">
        <v>121</v>
      </c>
      <c r="AT82" s="19" t="s">
        <v>117</v>
      </c>
      <c r="AU82" s="19" t="s">
        <v>23</v>
      </c>
      <c r="AY82" s="19" t="s">
        <v>116</v>
      </c>
      <c r="BE82" s="214">
        <f>IF(N82="základní",J82,0)</f>
        <v>0</v>
      </c>
      <c r="BF82" s="214">
        <f>IF(N82="snížená",J82,0)</f>
        <v>0</v>
      </c>
      <c r="BG82" s="214">
        <f>IF(N82="zákl. přenesená",J82,0)</f>
        <v>0</v>
      </c>
      <c r="BH82" s="214">
        <f>IF(N82="sníž. přenesená",J82,0)</f>
        <v>0</v>
      </c>
      <c r="BI82" s="214">
        <f>IF(N82="nulová",J82,0)</f>
        <v>0</v>
      </c>
      <c r="BJ82" s="19" t="s">
        <v>23</v>
      </c>
      <c r="BK82" s="214">
        <f>ROUND(I82*H82,1)</f>
        <v>0</v>
      </c>
      <c r="BL82" s="19" t="s">
        <v>121</v>
      </c>
      <c r="BM82" s="19" t="s">
        <v>121</v>
      </c>
    </row>
    <row r="83" s="1" customFormat="1" ht="16.5" customHeight="1">
      <c r="B83" s="41"/>
      <c r="C83" s="203" t="s">
        <v>125</v>
      </c>
      <c r="D83" s="203" t="s">
        <v>117</v>
      </c>
      <c r="E83" s="204" t="s">
        <v>126</v>
      </c>
      <c r="F83" s="205" t="s">
        <v>127</v>
      </c>
      <c r="G83" s="206" t="s">
        <v>128</v>
      </c>
      <c r="H83" s="207">
        <v>1</v>
      </c>
      <c r="I83" s="208"/>
      <c r="J83" s="209">
        <f>ROUND(I83*H83,1)</f>
        <v>0</v>
      </c>
      <c r="K83" s="205" t="s">
        <v>21</v>
      </c>
      <c r="L83" s="67"/>
      <c r="M83" s="210" t="s">
        <v>21</v>
      </c>
      <c r="N83" s="211" t="s">
        <v>44</v>
      </c>
      <c r="O83" s="42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AR83" s="19" t="s">
        <v>121</v>
      </c>
      <c r="AT83" s="19" t="s">
        <v>117</v>
      </c>
      <c r="AU83" s="19" t="s">
        <v>23</v>
      </c>
      <c r="AY83" s="19" t="s">
        <v>116</v>
      </c>
      <c r="BE83" s="214">
        <f>IF(N83="základní",J83,0)</f>
        <v>0</v>
      </c>
      <c r="BF83" s="214">
        <f>IF(N83="snížená",J83,0)</f>
        <v>0</v>
      </c>
      <c r="BG83" s="214">
        <f>IF(N83="zákl. přenesená",J83,0)</f>
        <v>0</v>
      </c>
      <c r="BH83" s="214">
        <f>IF(N83="sníž. přenesená",J83,0)</f>
        <v>0</v>
      </c>
      <c r="BI83" s="214">
        <f>IF(N83="nulová",J83,0)</f>
        <v>0</v>
      </c>
      <c r="BJ83" s="19" t="s">
        <v>23</v>
      </c>
      <c r="BK83" s="214">
        <f>ROUND(I83*H83,1)</f>
        <v>0</v>
      </c>
      <c r="BL83" s="19" t="s">
        <v>121</v>
      </c>
      <c r="BM83" s="19" t="s">
        <v>129</v>
      </c>
    </row>
    <row r="84" s="1" customFormat="1" ht="16.5" customHeight="1">
      <c r="B84" s="41"/>
      <c r="C84" s="203" t="s">
        <v>121</v>
      </c>
      <c r="D84" s="203" t="s">
        <v>117</v>
      </c>
      <c r="E84" s="204" t="s">
        <v>130</v>
      </c>
      <c r="F84" s="205" t="s">
        <v>131</v>
      </c>
      <c r="G84" s="206" t="s">
        <v>128</v>
      </c>
      <c r="H84" s="207">
        <v>1</v>
      </c>
      <c r="I84" s="208"/>
      <c r="J84" s="209">
        <f>ROUND(I84*H84,1)</f>
        <v>0</v>
      </c>
      <c r="K84" s="205" t="s">
        <v>21</v>
      </c>
      <c r="L84" s="67"/>
      <c r="M84" s="210" t="s">
        <v>21</v>
      </c>
      <c r="N84" s="211" t="s">
        <v>44</v>
      </c>
      <c r="O84" s="42"/>
      <c r="P84" s="212">
        <f>O84*H84</f>
        <v>0</v>
      </c>
      <c r="Q84" s="212">
        <v>0</v>
      </c>
      <c r="R84" s="212">
        <f>Q84*H84</f>
        <v>0</v>
      </c>
      <c r="S84" s="212">
        <v>0</v>
      </c>
      <c r="T84" s="213">
        <f>S84*H84</f>
        <v>0</v>
      </c>
      <c r="AR84" s="19" t="s">
        <v>121</v>
      </c>
      <c r="AT84" s="19" t="s">
        <v>117</v>
      </c>
      <c r="AU84" s="19" t="s">
        <v>23</v>
      </c>
      <c r="AY84" s="19" t="s">
        <v>116</v>
      </c>
      <c r="BE84" s="214">
        <f>IF(N84="základní",J84,0)</f>
        <v>0</v>
      </c>
      <c r="BF84" s="214">
        <f>IF(N84="snížená",J84,0)</f>
        <v>0</v>
      </c>
      <c r="BG84" s="214">
        <f>IF(N84="zákl. přenesená",J84,0)</f>
        <v>0</v>
      </c>
      <c r="BH84" s="214">
        <f>IF(N84="sníž. přenesená",J84,0)</f>
        <v>0</v>
      </c>
      <c r="BI84" s="214">
        <f>IF(N84="nulová",J84,0)</f>
        <v>0</v>
      </c>
      <c r="BJ84" s="19" t="s">
        <v>23</v>
      </c>
      <c r="BK84" s="214">
        <f>ROUND(I84*H84,1)</f>
        <v>0</v>
      </c>
      <c r="BL84" s="19" t="s">
        <v>121</v>
      </c>
      <c r="BM84" s="19" t="s">
        <v>132</v>
      </c>
    </row>
    <row r="85" s="1" customFormat="1" ht="16.5" customHeight="1">
      <c r="B85" s="41"/>
      <c r="C85" s="203" t="s">
        <v>28</v>
      </c>
      <c r="D85" s="203" t="s">
        <v>117</v>
      </c>
      <c r="E85" s="204" t="s">
        <v>133</v>
      </c>
      <c r="F85" s="205" t="s">
        <v>134</v>
      </c>
      <c r="G85" s="206" t="s">
        <v>128</v>
      </c>
      <c r="H85" s="207">
        <v>1</v>
      </c>
      <c r="I85" s="208"/>
      <c r="J85" s="209">
        <f>ROUND(I85*H85,1)</f>
        <v>0</v>
      </c>
      <c r="K85" s="205" t="s">
        <v>21</v>
      </c>
      <c r="L85" s="67"/>
      <c r="M85" s="210" t="s">
        <v>21</v>
      </c>
      <c r="N85" s="211" t="s">
        <v>44</v>
      </c>
      <c r="O85" s="42"/>
      <c r="P85" s="212">
        <f>O85*H85</f>
        <v>0</v>
      </c>
      <c r="Q85" s="212">
        <v>0</v>
      </c>
      <c r="R85" s="212">
        <f>Q85*H85</f>
        <v>0</v>
      </c>
      <c r="S85" s="212">
        <v>0</v>
      </c>
      <c r="T85" s="213">
        <f>S85*H85</f>
        <v>0</v>
      </c>
      <c r="AR85" s="19" t="s">
        <v>121</v>
      </c>
      <c r="AT85" s="19" t="s">
        <v>117</v>
      </c>
      <c r="AU85" s="19" t="s">
        <v>23</v>
      </c>
      <c r="AY85" s="19" t="s">
        <v>116</v>
      </c>
      <c r="BE85" s="214">
        <f>IF(N85="základní",J85,0)</f>
        <v>0</v>
      </c>
      <c r="BF85" s="214">
        <f>IF(N85="snížená",J85,0)</f>
        <v>0</v>
      </c>
      <c r="BG85" s="214">
        <f>IF(N85="zákl. přenesená",J85,0)</f>
        <v>0</v>
      </c>
      <c r="BH85" s="214">
        <f>IF(N85="sníž. přenesená",J85,0)</f>
        <v>0</v>
      </c>
      <c r="BI85" s="214">
        <f>IF(N85="nulová",J85,0)</f>
        <v>0</v>
      </c>
      <c r="BJ85" s="19" t="s">
        <v>23</v>
      </c>
      <c r="BK85" s="214">
        <f>ROUND(I85*H85,1)</f>
        <v>0</v>
      </c>
      <c r="BL85" s="19" t="s">
        <v>121</v>
      </c>
      <c r="BM85" s="19" t="s">
        <v>135</v>
      </c>
    </row>
    <row r="86" s="1" customFormat="1" ht="16.5" customHeight="1">
      <c r="B86" s="41"/>
      <c r="C86" s="203" t="s">
        <v>129</v>
      </c>
      <c r="D86" s="203" t="s">
        <v>117</v>
      </c>
      <c r="E86" s="204" t="s">
        <v>136</v>
      </c>
      <c r="F86" s="205" t="s">
        <v>137</v>
      </c>
      <c r="G86" s="206" t="s">
        <v>128</v>
      </c>
      <c r="H86" s="207">
        <v>1</v>
      </c>
      <c r="I86" s="208"/>
      <c r="J86" s="209">
        <f>ROUND(I86*H86,1)</f>
        <v>0</v>
      </c>
      <c r="K86" s="205" t="s">
        <v>21</v>
      </c>
      <c r="L86" s="67"/>
      <c r="M86" s="210" t="s">
        <v>21</v>
      </c>
      <c r="N86" s="211" t="s">
        <v>44</v>
      </c>
      <c r="O86" s="42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AR86" s="19" t="s">
        <v>121</v>
      </c>
      <c r="AT86" s="19" t="s">
        <v>117</v>
      </c>
      <c r="AU86" s="19" t="s">
        <v>23</v>
      </c>
      <c r="AY86" s="19" t="s">
        <v>116</v>
      </c>
      <c r="BE86" s="214">
        <f>IF(N86="základní",J86,0)</f>
        <v>0</v>
      </c>
      <c r="BF86" s="214">
        <f>IF(N86="snížená",J86,0)</f>
        <v>0</v>
      </c>
      <c r="BG86" s="214">
        <f>IF(N86="zákl. přenesená",J86,0)</f>
        <v>0</v>
      </c>
      <c r="BH86" s="214">
        <f>IF(N86="sníž. přenesená",J86,0)</f>
        <v>0</v>
      </c>
      <c r="BI86" s="214">
        <f>IF(N86="nulová",J86,0)</f>
        <v>0</v>
      </c>
      <c r="BJ86" s="19" t="s">
        <v>23</v>
      </c>
      <c r="BK86" s="214">
        <f>ROUND(I86*H86,1)</f>
        <v>0</v>
      </c>
      <c r="BL86" s="19" t="s">
        <v>121</v>
      </c>
      <c r="BM86" s="19" t="s">
        <v>138</v>
      </c>
    </row>
    <row r="87" s="9" customFormat="1" ht="37.44" customHeight="1">
      <c r="B87" s="189"/>
      <c r="C87" s="190"/>
      <c r="D87" s="191" t="s">
        <v>72</v>
      </c>
      <c r="E87" s="192" t="s">
        <v>139</v>
      </c>
      <c r="F87" s="192" t="s">
        <v>140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SUM(P88:P129)</f>
        <v>0</v>
      </c>
      <c r="Q87" s="197"/>
      <c r="R87" s="198">
        <f>SUM(R88:R129)</f>
        <v>0</v>
      </c>
      <c r="S87" s="197"/>
      <c r="T87" s="199">
        <f>SUM(T88:T129)</f>
        <v>0</v>
      </c>
      <c r="AR87" s="200" t="s">
        <v>23</v>
      </c>
      <c r="AT87" s="201" t="s">
        <v>72</v>
      </c>
      <c r="AU87" s="201" t="s">
        <v>73</v>
      </c>
      <c r="AY87" s="200" t="s">
        <v>116</v>
      </c>
      <c r="BK87" s="202">
        <f>SUM(BK88:BK129)</f>
        <v>0</v>
      </c>
    </row>
    <row r="88" s="1" customFormat="1" ht="16.5" customHeight="1">
      <c r="B88" s="41"/>
      <c r="C88" s="203" t="s">
        <v>141</v>
      </c>
      <c r="D88" s="203" t="s">
        <v>117</v>
      </c>
      <c r="E88" s="204" t="s">
        <v>142</v>
      </c>
      <c r="F88" s="205" t="s">
        <v>143</v>
      </c>
      <c r="G88" s="206" t="s">
        <v>124</v>
      </c>
      <c r="H88" s="207">
        <v>52.5</v>
      </c>
      <c r="I88" s="208"/>
      <c r="J88" s="209">
        <f>ROUND(I88*H88,1)</f>
        <v>0</v>
      </c>
      <c r="K88" s="205" t="s">
        <v>21</v>
      </c>
      <c r="L88" s="67"/>
      <c r="M88" s="210" t="s">
        <v>21</v>
      </c>
      <c r="N88" s="211" t="s">
        <v>44</v>
      </c>
      <c r="O88" s="42"/>
      <c r="P88" s="212">
        <f>O88*H88</f>
        <v>0</v>
      </c>
      <c r="Q88" s="212">
        <v>0</v>
      </c>
      <c r="R88" s="212">
        <f>Q88*H88</f>
        <v>0</v>
      </c>
      <c r="S88" s="212">
        <v>0</v>
      </c>
      <c r="T88" s="213">
        <f>S88*H88</f>
        <v>0</v>
      </c>
      <c r="AR88" s="19" t="s">
        <v>121</v>
      </c>
      <c r="AT88" s="19" t="s">
        <v>117</v>
      </c>
      <c r="AU88" s="19" t="s">
        <v>23</v>
      </c>
      <c r="AY88" s="19" t="s">
        <v>116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9" t="s">
        <v>23</v>
      </c>
      <c r="BK88" s="214">
        <f>ROUND(I88*H88,1)</f>
        <v>0</v>
      </c>
      <c r="BL88" s="19" t="s">
        <v>121</v>
      </c>
      <c r="BM88" s="19" t="s">
        <v>144</v>
      </c>
    </row>
    <row r="89" s="1" customFormat="1" ht="25.5" customHeight="1">
      <c r="B89" s="41"/>
      <c r="C89" s="203" t="s">
        <v>132</v>
      </c>
      <c r="D89" s="203" t="s">
        <v>117</v>
      </c>
      <c r="E89" s="204" t="s">
        <v>145</v>
      </c>
      <c r="F89" s="205" t="s">
        <v>146</v>
      </c>
      <c r="G89" s="206" t="s">
        <v>120</v>
      </c>
      <c r="H89" s="207">
        <v>1</v>
      </c>
      <c r="I89" s="208"/>
      <c r="J89" s="209">
        <f>ROUND(I89*H89,1)</f>
        <v>0</v>
      </c>
      <c r="K89" s="205" t="s">
        <v>21</v>
      </c>
      <c r="L89" s="67"/>
      <c r="M89" s="210" t="s">
        <v>21</v>
      </c>
      <c r="N89" s="211" t="s">
        <v>44</v>
      </c>
      <c r="O89" s="42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AR89" s="19" t="s">
        <v>121</v>
      </c>
      <c r="AT89" s="19" t="s">
        <v>117</v>
      </c>
      <c r="AU89" s="19" t="s">
        <v>23</v>
      </c>
      <c r="AY89" s="19" t="s">
        <v>116</v>
      </c>
      <c r="BE89" s="214">
        <f>IF(N89="základní",J89,0)</f>
        <v>0</v>
      </c>
      <c r="BF89" s="214">
        <f>IF(N89="snížená",J89,0)</f>
        <v>0</v>
      </c>
      <c r="BG89" s="214">
        <f>IF(N89="zákl. přenesená",J89,0)</f>
        <v>0</v>
      </c>
      <c r="BH89" s="214">
        <f>IF(N89="sníž. přenesená",J89,0)</f>
        <v>0</v>
      </c>
      <c r="BI89" s="214">
        <f>IF(N89="nulová",J89,0)</f>
        <v>0</v>
      </c>
      <c r="BJ89" s="19" t="s">
        <v>23</v>
      </c>
      <c r="BK89" s="214">
        <f>ROUND(I89*H89,1)</f>
        <v>0</v>
      </c>
      <c r="BL89" s="19" t="s">
        <v>121</v>
      </c>
      <c r="BM89" s="19" t="s">
        <v>147</v>
      </c>
    </row>
    <row r="90" s="1" customFormat="1" ht="25.5" customHeight="1">
      <c r="B90" s="41"/>
      <c r="C90" s="203" t="s">
        <v>148</v>
      </c>
      <c r="D90" s="203" t="s">
        <v>117</v>
      </c>
      <c r="E90" s="204" t="s">
        <v>149</v>
      </c>
      <c r="F90" s="205" t="s">
        <v>150</v>
      </c>
      <c r="G90" s="206" t="s">
        <v>120</v>
      </c>
      <c r="H90" s="207">
        <v>1</v>
      </c>
      <c r="I90" s="208"/>
      <c r="J90" s="209">
        <f>ROUND(I90*H90,1)</f>
        <v>0</v>
      </c>
      <c r="K90" s="205" t="s">
        <v>21</v>
      </c>
      <c r="L90" s="67"/>
      <c r="M90" s="210" t="s">
        <v>21</v>
      </c>
      <c r="N90" s="211" t="s">
        <v>44</v>
      </c>
      <c r="O90" s="42"/>
      <c r="P90" s="212">
        <f>O90*H90</f>
        <v>0</v>
      </c>
      <c r="Q90" s="212">
        <v>0</v>
      </c>
      <c r="R90" s="212">
        <f>Q90*H90</f>
        <v>0</v>
      </c>
      <c r="S90" s="212">
        <v>0</v>
      </c>
      <c r="T90" s="213">
        <f>S90*H90</f>
        <v>0</v>
      </c>
      <c r="AR90" s="19" t="s">
        <v>121</v>
      </c>
      <c r="AT90" s="19" t="s">
        <v>117</v>
      </c>
      <c r="AU90" s="19" t="s">
        <v>23</v>
      </c>
      <c r="AY90" s="19" t="s">
        <v>116</v>
      </c>
      <c r="BE90" s="214">
        <f>IF(N90="základní",J90,0)</f>
        <v>0</v>
      </c>
      <c r="BF90" s="214">
        <f>IF(N90="snížená",J90,0)</f>
        <v>0</v>
      </c>
      <c r="BG90" s="214">
        <f>IF(N90="zákl. přenesená",J90,0)</f>
        <v>0</v>
      </c>
      <c r="BH90" s="214">
        <f>IF(N90="sníž. přenesená",J90,0)</f>
        <v>0</v>
      </c>
      <c r="BI90" s="214">
        <f>IF(N90="nulová",J90,0)</f>
        <v>0</v>
      </c>
      <c r="BJ90" s="19" t="s">
        <v>23</v>
      </c>
      <c r="BK90" s="214">
        <f>ROUND(I90*H90,1)</f>
        <v>0</v>
      </c>
      <c r="BL90" s="19" t="s">
        <v>121</v>
      </c>
      <c r="BM90" s="19" t="s">
        <v>151</v>
      </c>
    </row>
    <row r="91" s="1" customFormat="1" ht="25.5" customHeight="1">
      <c r="B91" s="41"/>
      <c r="C91" s="203" t="s">
        <v>135</v>
      </c>
      <c r="D91" s="203" t="s">
        <v>117</v>
      </c>
      <c r="E91" s="204" t="s">
        <v>152</v>
      </c>
      <c r="F91" s="205" t="s">
        <v>153</v>
      </c>
      <c r="G91" s="206" t="s">
        <v>120</v>
      </c>
      <c r="H91" s="207">
        <v>1</v>
      </c>
      <c r="I91" s="208"/>
      <c r="J91" s="209">
        <f>ROUND(I91*H91,1)</f>
        <v>0</v>
      </c>
      <c r="K91" s="205" t="s">
        <v>21</v>
      </c>
      <c r="L91" s="67"/>
      <c r="M91" s="210" t="s">
        <v>21</v>
      </c>
      <c r="N91" s="211" t="s">
        <v>44</v>
      </c>
      <c r="O91" s="42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AR91" s="19" t="s">
        <v>121</v>
      </c>
      <c r="AT91" s="19" t="s">
        <v>117</v>
      </c>
      <c r="AU91" s="19" t="s">
        <v>23</v>
      </c>
      <c r="AY91" s="19" t="s">
        <v>116</v>
      </c>
      <c r="BE91" s="214">
        <f>IF(N91="základní",J91,0)</f>
        <v>0</v>
      </c>
      <c r="BF91" s="214">
        <f>IF(N91="snížená",J91,0)</f>
        <v>0</v>
      </c>
      <c r="BG91" s="214">
        <f>IF(N91="zákl. přenesená",J91,0)</f>
        <v>0</v>
      </c>
      <c r="BH91" s="214">
        <f>IF(N91="sníž. přenesená",J91,0)</f>
        <v>0</v>
      </c>
      <c r="BI91" s="214">
        <f>IF(N91="nulová",J91,0)</f>
        <v>0</v>
      </c>
      <c r="BJ91" s="19" t="s">
        <v>23</v>
      </c>
      <c r="BK91" s="214">
        <f>ROUND(I91*H91,1)</f>
        <v>0</v>
      </c>
      <c r="BL91" s="19" t="s">
        <v>121</v>
      </c>
      <c r="BM91" s="19" t="s">
        <v>154</v>
      </c>
    </row>
    <row r="92" s="1" customFormat="1" ht="25.5" customHeight="1">
      <c r="B92" s="41"/>
      <c r="C92" s="203" t="s">
        <v>155</v>
      </c>
      <c r="D92" s="203" t="s">
        <v>117</v>
      </c>
      <c r="E92" s="204" t="s">
        <v>156</v>
      </c>
      <c r="F92" s="205" t="s">
        <v>157</v>
      </c>
      <c r="G92" s="206" t="s">
        <v>120</v>
      </c>
      <c r="H92" s="207">
        <v>1</v>
      </c>
      <c r="I92" s="208"/>
      <c r="J92" s="209">
        <f>ROUND(I92*H92,1)</f>
        <v>0</v>
      </c>
      <c r="K92" s="205" t="s">
        <v>21</v>
      </c>
      <c r="L92" s="67"/>
      <c r="M92" s="210" t="s">
        <v>21</v>
      </c>
      <c r="N92" s="211" t="s">
        <v>44</v>
      </c>
      <c r="O92" s="42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AR92" s="19" t="s">
        <v>121</v>
      </c>
      <c r="AT92" s="19" t="s">
        <v>117</v>
      </c>
      <c r="AU92" s="19" t="s">
        <v>23</v>
      </c>
      <c r="AY92" s="19" t="s">
        <v>116</v>
      </c>
      <c r="BE92" s="214">
        <f>IF(N92="základní",J92,0)</f>
        <v>0</v>
      </c>
      <c r="BF92" s="214">
        <f>IF(N92="snížená",J92,0)</f>
        <v>0</v>
      </c>
      <c r="BG92" s="214">
        <f>IF(N92="zákl. přenesená",J92,0)</f>
        <v>0</v>
      </c>
      <c r="BH92" s="214">
        <f>IF(N92="sníž. přenesená",J92,0)</f>
        <v>0</v>
      </c>
      <c r="BI92" s="214">
        <f>IF(N92="nulová",J92,0)</f>
        <v>0</v>
      </c>
      <c r="BJ92" s="19" t="s">
        <v>23</v>
      </c>
      <c r="BK92" s="214">
        <f>ROUND(I92*H92,1)</f>
        <v>0</v>
      </c>
      <c r="BL92" s="19" t="s">
        <v>121</v>
      </c>
      <c r="BM92" s="19" t="s">
        <v>158</v>
      </c>
    </row>
    <row r="93" s="1" customFormat="1" ht="25.5" customHeight="1">
      <c r="B93" s="41"/>
      <c r="C93" s="203" t="s">
        <v>138</v>
      </c>
      <c r="D93" s="203" t="s">
        <v>117</v>
      </c>
      <c r="E93" s="204" t="s">
        <v>159</v>
      </c>
      <c r="F93" s="205" t="s">
        <v>160</v>
      </c>
      <c r="G93" s="206" t="s">
        <v>120</v>
      </c>
      <c r="H93" s="207">
        <v>1</v>
      </c>
      <c r="I93" s="208"/>
      <c r="J93" s="209">
        <f>ROUND(I93*H93,1)</f>
        <v>0</v>
      </c>
      <c r="K93" s="205" t="s">
        <v>21</v>
      </c>
      <c r="L93" s="67"/>
      <c r="M93" s="210" t="s">
        <v>21</v>
      </c>
      <c r="N93" s="211" t="s">
        <v>44</v>
      </c>
      <c r="O93" s="42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AR93" s="19" t="s">
        <v>121</v>
      </c>
      <c r="AT93" s="19" t="s">
        <v>117</v>
      </c>
      <c r="AU93" s="19" t="s">
        <v>23</v>
      </c>
      <c r="AY93" s="19" t="s">
        <v>116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9" t="s">
        <v>23</v>
      </c>
      <c r="BK93" s="214">
        <f>ROUND(I93*H93,1)</f>
        <v>0</v>
      </c>
      <c r="BL93" s="19" t="s">
        <v>121</v>
      </c>
      <c r="BM93" s="19" t="s">
        <v>161</v>
      </c>
    </row>
    <row r="94" s="1" customFormat="1" ht="25.5" customHeight="1">
      <c r="B94" s="41"/>
      <c r="C94" s="203" t="s">
        <v>162</v>
      </c>
      <c r="D94" s="203" t="s">
        <v>117</v>
      </c>
      <c r="E94" s="204" t="s">
        <v>163</v>
      </c>
      <c r="F94" s="205" t="s">
        <v>164</v>
      </c>
      <c r="G94" s="206" t="s">
        <v>120</v>
      </c>
      <c r="H94" s="207">
        <v>1</v>
      </c>
      <c r="I94" s="208"/>
      <c r="J94" s="209">
        <f>ROUND(I94*H94,1)</f>
        <v>0</v>
      </c>
      <c r="K94" s="205" t="s">
        <v>21</v>
      </c>
      <c r="L94" s="67"/>
      <c r="M94" s="210" t="s">
        <v>21</v>
      </c>
      <c r="N94" s="211" t="s">
        <v>44</v>
      </c>
      <c r="O94" s="42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AR94" s="19" t="s">
        <v>121</v>
      </c>
      <c r="AT94" s="19" t="s">
        <v>117</v>
      </c>
      <c r="AU94" s="19" t="s">
        <v>23</v>
      </c>
      <c r="AY94" s="19" t="s">
        <v>116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9" t="s">
        <v>23</v>
      </c>
      <c r="BK94" s="214">
        <f>ROUND(I94*H94,1)</f>
        <v>0</v>
      </c>
      <c r="BL94" s="19" t="s">
        <v>121</v>
      </c>
      <c r="BM94" s="19" t="s">
        <v>165</v>
      </c>
    </row>
    <row r="95" s="1" customFormat="1" ht="25.5" customHeight="1">
      <c r="B95" s="41"/>
      <c r="C95" s="203" t="s">
        <v>144</v>
      </c>
      <c r="D95" s="203" t="s">
        <v>117</v>
      </c>
      <c r="E95" s="204" t="s">
        <v>166</v>
      </c>
      <c r="F95" s="205" t="s">
        <v>167</v>
      </c>
      <c r="G95" s="206" t="s">
        <v>120</v>
      </c>
      <c r="H95" s="207">
        <v>1</v>
      </c>
      <c r="I95" s="208"/>
      <c r="J95" s="209">
        <f>ROUND(I95*H95,1)</f>
        <v>0</v>
      </c>
      <c r="K95" s="205" t="s">
        <v>21</v>
      </c>
      <c r="L95" s="67"/>
      <c r="M95" s="210" t="s">
        <v>21</v>
      </c>
      <c r="N95" s="211" t="s">
        <v>44</v>
      </c>
      <c r="O95" s="42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AR95" s="19" t="s">
        <v>121</v>
      </c>
      <c r="AT95" s="19" t="s">
        <v>117</v>
      </c>
      <c r="AU95" s="19" t="s">
        <v>23</v>
      </c>
      <c r="AY95" s="19" t="s">
        <v>116</v>
      </c>
      <c r="BE95" s="214">
        <f>IF(N95="základní",J95,0)</f>
        <v>0</v>
      </c>
      <c r="BF95" s="214">
        <f>IF(N95="snížená",J95,0)</f>
        <v>0</v>
      </c>
      <c r="BG95" s="214">
        <f>IF(N95="zákl. přenesená",J95,0)</f>
        <v>0</v>
      </c>
      <c r="BH95" s="214">
        <f>IF(N95="sníž. přenesená",J95,0)</f>
        <v>0</v>
      </c>
      <c r="BI95" s="214">
        <f>IF(N95="nulová",J95,0)</f>
        <v>0</v>
      </c>
      <c r="BJ95" s="19" t="s">
        <v>23</v>
      </c>
      <c r="BK95" s="214">
        <f>ROUND(I95*H95,1)</f>
        <v>0</v>
      </c>
      <c r="BL95" s="19" t="s">
        <v>121</v>
      </c>
      <c r="BM95" s="19" t="s">
        <v>168</v>
      </c>
    </row>
    <row r="96" s="1" customFormat="1" ht="25.5" customHeight="1">
      <c r="B96" s="41"/>
      <c r="C96" s="203" t="s">
        <v>10</v>
      </c>
      <c r="D96" s="203" t="s">
        <v>117</v>
      </c>
      <c r="E96" s="204" t="s">
        <v>169</v>
      </c>
      <c r="F96" s="205" t="s">
        <v>170</v>
      </c>
      <c r="G96" s="206" t="s">
        <v>120</v>
      </c>
      <c r="H96" s="207">
        <v>1</v>
      </c>
      <c r="I96" s="208"/>
      <c r="J96" s="209">
        <f>ROUND(I96*H96,1)</f>
        <v>0</v>
      </c>
      <c r="K96" s="205" t="s">
        <v>21</v>
      </c>
      <c r="L96" s="67"/>
      <c r="M96" s="210" t="s">
        <v>21</v>
      </c>
      <c r="N96" s="211" t="s">
        <v>44</v>
      </c>
      <c r="O96" s="42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AR96" s="19" t="s">
        <v>121</v>
      </c>
      <c r="AT96" s="19" t="s">
        <v>117</v>
      </c>
      <c r="AU96" s="19" t="s">
        <v>23</v>
      </c>
      <c r="AY96" s="19" t="s">
        <v>116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9" t="s">
        <v>23</v>
      </c>
      <c r="BK96" s="214">
        <f>ROUND(I96*H96,1)</f>
        <v>0</v>
      </c>
      <c r="BL96" s="19" t="s">
        <v>121</v>
      </c>
      <c r="BM96" s="19" t="s">
        <v>171</v>
      </c>
    </row>
    <row r="97" s="1" customFormat="1" ht="25.5" customHeight="1">
      <c r="B97" s="41"/>
      <c r="C97" s="203" t="s">
        <v>147</v>
      </c>
      <c r="D97" s="203" t="s">
        <v>117</v>
      </c>
      <c r="E97" s="204" t="s">
        <v>172</v>
      </c>
      <c r="F97" s="205" t="s">
        <v>173</v>
      </c>
      <c r="G97" s="206" t="s">
        <v>120</v>
      </c>
      <c r="H97" s="207">
        <v>1</v>
      </c>
      <c r="I97" s="208"/>
      <c r="J97" s="209">
        <f>ROUND(I97*H97,1)</f>
        <v>0</v>
      </c>
      <c r="K97" s="205" t="s">
        <v>21</v>
      </c>
      <c r="L97" s="67"/>
      <c r="M97" s="210" t="s">
        <v>21</v>
      </c>
      <c r="N97" s="211" t="s">
        <v>44</v>
      </c>
      <c r="O97" s="42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AR97" s="19" t="s">
        <v>121</v>
      </c>
      <c r="AT97" s="19" t="s">
        <v>117</v>
      </c>
      <c r="AU97" s="19" t="s">
        <v>23</v>
      </c>
      <c r="AY97" s="19" t="s">
        <v>116</v>
      </c>
      <c r="BE97" s="214">
        <f>IF(N97="základní",J97,0)</f>
        <v>0</v>
      </c>
      <c r="BF97" s="214">
        <f>IF(N97="snížená",J97,0)</f>
        <v>0</v>
      </c>
      <c r="BG97" s="214">
        <f>IF(N97="zákl. přenesená",J97,0)</f>
        <v>0</v>
      </c>
      <c r="BH97" s="214">
        <f>IF(N97="sníž. přenesená",J97,0)</f>
        <v>0</v>
      </c>
      <c r="BI97" s="214">
        <f>IF(N97="nulová",J97,0)</f>
        <v>0</v>
      </c>
      <c r="BJ97" s="19" t="s">
        <v>23</v>
      </c>
      <c r="BK97" s="214">
        <f>ROUND(I97*H97,1)</f>
        <v>0</v>
      </c>
      <c r="BL97" s="19" t="s">
        <v>121</v>
      </c>
      <c r="BM97" s="19" t="s">
        <v>174</v>
      </c>
    </row>
    <row r="98" s="1" customFormat="1" ht="25.5" customHeight="1">
      <c r="B98" s="41"/>
      <c r="C98" s="203" t="s">
        <v>175</v>
      </c>
      <c r="D98" s="203" t="s">
        <v>117</v>
      </c>
      <c r="E98" s="204" t="s">
        <v>176</v>
      </c>
      <c r="F98" s="205" t="s">
        <v>177</v>
      </c>
      <c r="G98" s="206" t="s">
        <v>120</v>
      </c>
      <c r="H98" s="207">
        <v>1</v>
      </c>
      <c r="I98" s="208"/>
      <c r="J98" s="209">
        <f>ROUND(I98*H98,1)</f>
        <v>0</v>
      </c>
      <c r="K98" s="205" t="s">
        <v>21</v>
      </c>
      <c r="L98" s="67"/>
      <c r="M98" s="210" t="s">
        <v>21</v>
      </c>
      <c r="N98" s="211" t="s">
        <v>44</v>
      </c>
      <c r="O98" s="42"/>
      <c r="P98" s="212">
        <f>O98*H98</f>
        <v>0</v>
      </c>
      <c r="Q98" s="212">
        <v>0</v>
      </c>
      <c r="R98" s="212">
        <f>Q98*H98</f>
        <v>0</v>
      </c>
      <c r="S98" s="212">
        <v>0</v>
      </c>
      <c r="T98" s="213">
        <f>S98*H98</f>
        <v>0</v>
      </c>
      <c r="AR98" s="19" t="s">
        <v>121</v>
      </c>
      <c r="AT98" s="19" t="s">
        <v>117</v>
      </c>
      <c r="AU98" s="19" t="s">
        <v>23</v>
      </c>
      <c r="AY98" s="19" t="s">
        <v>116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9" t="s">
        <v>23</v>
      </c>
      <c r="BK98" s="214">
        <f>ROUND(I98*H98,1)</f>
        <v>0</v>
      </c>
      <c r="BL98" s="19" t="s">
        <v>121</v>
      </c>
      <c r="BM98" s="19" t="s">
        <v>178</v>
      </c>
    </row>
    <row r="99" s="1" customFormat="1" ht="25.5" customHeight="1">
      <c r="B99" s="41"/>
      <c r="C99" s="203" t="s">
        <v>151</v>
      </c>
      <c r="D99" s="203" t="s">
        <v>117</v>
      </c>
      <c r="E99" s="204" t="s">
        <v>179</v>
      </c>
      <c r="F99" s="205" t="s">
        <v>180</v>
      </c>
      <c r="G99" s="206" t="s">
        <v>120</v>
      </c>
      <c r="H99" s="207">
        <v>1</v>
      </c>
      <c r="I99" s="208"/>
      <c r="J99" s="209">
        <f>ROUND(I99*H99,1)</f>
        <v>0</v>
      </c>
      <c r="K99" s="205" t="s">
        <v>21</v>
      </c>
      <c r="L99" s="67"/>
      <c r="M99" s="210" t="s">
        <v>21</v>
      </c>
      <c r="N99" s="211" t="s">
        <v>44</v>
      </c>
      <c r="O99" s="42"/>
      <c r="P99" s="212">
        <f>O99*H99</f>
        <v>0</v>
      </c>
      <c r="Q99" s="212">
        <v>0</v>
      </c>
      <c r="R99" s="212">
        <f>Q99*H99</f>
        <v>0</v>
      </c>
      <c r="S99" s="212">
        <v>0</v>
      </c>
      <c r="T99" s="213">
        <f>S99*H99</f>
        <v>0</v>
      </c>
      <c r="AR99" s="19" t="s">
        <v>121</v>
      </c>
      <c r="AT99" s="19" t="s">
        <v>117</v>
      </c>
      <c r="AU99" s="19" t="s">
        <v>23</v>
      </c>
      <c r="AY99" s="19" t="s">
        <v>116</v>
      </c>
      <c r="BE99" s="214">
        <f>IF(N99="základní",J99,0)</f>
        <v>0</v>
      </c>
      <c r="BF99" s="214">
        <f>IF(N99="snížená",J99,0)</f>
        <v>0</v>
      </c>
      <c r="BG99" s="214">
        <f>IF(N99="zákl. přenesená",J99,0)</f>
        <v>0</v>
      </c>
      <c r="BH99" s="214">
        <f>IF(N99="sníž. přenesená",J99,0)</f>
        <v>0</v>
      </c>
      <c r="BI99" s="214">
        <f>IF(N99="nulová",J99,0)</f>
        <v>0</v>
      </c>
      <c r="BJ99" s="19" t="s">
        <v>23</v>
      </c>
      <c r="BK99" s="214">
        <f>ROUND(I99*H99,1)</f>
        <v>0</v>
      </c>
      <c r="BL99" s="19" t="s">
        <v>121</v>
      </c>
      <c r="BM99" s="19" t="s">
        <v>181</v>
      </c>
    </row>
    <row r="100" s="1" customFormat="1" ht="25.5" customHeight="1">
      <c r="B100" s="41"/>
      <c r="C100" s="203" t="s">
        <v>182</v>
      </c>
      <c r="D100" s="203" t="s">
        <v>117</v>
      </c>
      <c r="E100" s="204" t="s">
        <v>183</v>
      </c>
      <c r="F100" s="205" t="s">
        <v>184</v>
      </c>
      <c r="G100" s="206" t="s">
        <v>120</v>
      </c>
      <c r="H100" s="207">
        <v>1</v>
      </c>
      <c r="I100" s="208"/>
      <c r="J100" s="209">
        <f>ROUND(I100*H100,1)</f>
        <v>0</v>
      </c>
      <c r="K100" s="205" t="s">
        <v>21</v>
      </c>
      <c r="L100" s="67"/>
      <c r="M100" s="210" t="s">
        <v>21</v>
      </c>
      <c r="N100" s="211" t="s">
        <v>44</v>
      </c>
      <c r="O100" s="42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AR100" s="19" t="s">
        <v>121</v>
      </c>
      <c r="AT100" s="19" t="s">
        <v>117</v>
      </c>
      <c r="AU100" s="19" t="s">
        <v>23</v>
      </c>
      <c r="AY100" s="19" t="s">
        <v>116</v>
      </c>
      <c r="BE100" s="214">
        <f>IF(N100="základní",J100,0)</f>
        <v>0</v>
      </c>
      <c r="BF100" s="214">
        <f>IF(N100="snížená",J100,0)</f>
        <v>0</v>
      </c>
      <c r="BG100" s="214">
        <f>IF(N100="zákl. přenesená",J100,0)</f>
        <v>0</v>
      </c>
      <c r="BH100" s="214">
        <f>IF(N100="sníž. přenesená",J100,0)</f>
        <v>0</v>
      </c>
      <c r="BI100" s="214">
        <f>IF(N100="nulová",J100,0)</f>
        <v>0</v>
      </c>
      <c r="BJ100" s="19" t="s">
        <v>23</v>
      </c>
      <c r="BK100" s="214">
        <f>ROUND(I100*H100,1)</f>
        <v>0</v>
      </c>
      <c r="BL100" s="19" t="s">
        <v>121</v>
      </c>
      <c r="BM100" s="19" t="s">
        <v>185</v>
      </c>
    </row>
    <row r="101" s="1" customFormat="1" ht="25.5" customHeight="1">
      <c r="B101" s="41"/>
      <c r="C101" s="203" t="s">
        <v>154</v>
      </c>
      <c r="D101" s="203" t="s">
        <v>117</v>
      </c>
      <c r="E101" s="204" t="s">
        <v>186</v>
      </c>
      <c r="F101" s="205" t="s">
        <v>187</v>
      </c>
      <c r="G101" s="206" t="s">
        <v>120</v>
      </c>
      <c r="H101" s="207">
        <v>1</v>
      </c>
      <c r="I101" s="208"/>
      <c r="J101" s="209">
        <f>ROUND(I101*H101,1)</f>
        <v>0</v>
      </c>
      <c r="K101" s="205" t="s">
        <v>21</v>
      </c>
      <c r="L101" s="67"/>
      <c r="M101" s="210" t="s">
        <v>21</v>
      </c>
      <c r="N101" s="211" t="s">
        <v>44</v>
      </c>
      <c r="O101" s="42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AR101" s="19" t="s">
        <v>121</v>
      </c>
      <c r="AT101" s="19" t="s">
        <v>117</v>
      </c>
      <c r="AU101" s="19" t="s">
        <v>23</v>
      </c>
      <c r="AY101" s="19" t="s">
        <v>116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9" t="s">
        <v>23</v>
      </c>
      <c r="BK101" s="214">
        <f>ROUND(I101*H101,1)</f>
        <v>0</v>
      </c>
      <c r="BL101" s="19" t="s">
        <v>121</v>
      </c>
      <c r="BM101" s="19" t="s">
        <v>188</v>
      </c>
    </row>
    <row r="102" s="1" customFormat="1" ht="25.5" customHeight="1">
      <c r="B102" s="41"/>
      <c r="C102" s="203" t="s">
        <v>9</v>
      </c>
      <c r="D102" s="203" t="s">
        <v>117</v>
      </c>
      <c r="E102" s="204" t="s">
        <v>189</v>
      </c>
      <c r="F102" s="205" t="s">
        <v>190</v>
      </c>
      <c r="G102" s="206" t="s">
        <v>120</v>
      </c>
      <c r="H102" s="207">
        <v>1</v>
      </c>
      <c r="I102" s="208"/>
      <c r="J102" s="209">
        <f>ROUND(I102*H102,1)</f>
        <v>0</v>
      </c>
      <c r="K102" s="205" t="s">
        <v>21</v>
      </c>
      <c r="L102" s="67"/>
      <c r="M102" s="210" t="s">
        <v>21</v>
      </c>
      <c r="N102" s="211" t="s">
        <v>44</v>
      </c>
      <c r="O102" s="42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AR102" s="19" t="s">
        <v>121</v>
      </c>
      <c r="AT102" s="19" t="s">
        <v>117</v>
      </c>
      <c r="AU102" s="19" t="s">
        <v>23</v>
      </c>
      <c r="AY102" s="19" t="s">
        <v>116</v>
      </c>
      <c r="BE102" s="214">
        <f>IF(N102="základní",J102,0)</f>
        <v>0</v>
      </c>
      <c r="BF102" s="214">
        <f>IF(N102="snížená",J102,0)</f>
        <v>0</v>
      </c>
      <c r="BG102" s="214">
        <f>IF(N102="zákl. přenesená",J102,0)</f>
        <v>0</v>
      </c>
      <c r="BH102" s="214">
        <f>IF(N102="sníž. přenesená",J102,0)</f>
        <v>0</v>
      </c>
      <c r="BI102" s="214">
        <f>IF(N102="nulová",J102,0)</f>
        <v>0</v>
      </c>
      <c r="BJ102" s="19" t="s">
        <v>23</v>
      </c>
      <c r="BK102" s="214">
        <f>ROUND(I102*H102,1)</f>
        <v>0</v>
      </c>
      <c r="BL102" s="19" t="s">
        <v>121</v>
      </c>
      <c r="BM102" s="19" t="s">
        <v>191</v>
      </c>
    </row>
    <row r="103" s="1" customFormat="1" ht="16.5" customHeight="1">
      <c r="B103" s="41"/>
      <c r="C103" s="203" t="s">
        <v>158</v>
      </c>
      <c r="D103" s="203" t="s">
        <v>117</v>
      </c>
      <c r="E103" s="204" t="s">
        <v>192</v>
      </c>
      <c r="F103" s="205" t="s">
        <v>193</v>
      </c>
      <c r="G103" s="206" t="s">
        <v>128</v>
      </c>
      <c r="H103" s="207">
        <v>1</v>
      </c>
      <c r="I103" s="208"/>
      <c r="J103" s="209">
        <f>ROUND(I103*H103,1)</f>
        <v>0</v>
      </c>
      <c r="K103" s="205" t="s">
        <v>21</v>
      </c>
      <c r="L103" s="67"/>
      <c r="M103" s="210" t="s">
        <v>21</v>
      </c>
      <c r="N103" s="211" t="s">
        <v>44</v>
      </c>
      <c r="O103" s="42"/>
      <c r="P103" s="212">
        <f>O103*H103</f>
        <v>0</v>
      </c>
      <c r="Q103" s="212">
        <v>0</v>
      </c>
      <c r="R103" s="212">
        <f>Q103*H103</f>
        <v>0</v>
      </c>
      <c r="S103" s="212">
        <v>0</v>
      </c>
      <c r="T103" s="213">
        <f>S103*H103</f>
        <v>0</v>
      </c>
      <c r="AR103" s="19" t="s">
        <v>121</v>
      </c>
      <c r="AT103" s="19" t="s">
        <v>117</v>
      </c>
      <c r="AU103" s="19" t="s">
        <v>23</v>
      </c>
      <c r="AY103" s="19" t="s">
        <v>116</v>
      </c>
      <c r="BE103" s="214">
        <f>IF(N103="základní",J103,0)</f>
        <v>0</v>
      </c>
      <c r="BF103" s="214">
        <f>IF(N103="snížená",J103,0)</f>
        <v>0</v>
      </c>
      <c r="BG103" s="214">
        <f>IF(N103="zákl. přenesená",J103,0)</f>
        <v>0</v>
      </c>
      <c r="BH103" s="214">
        <f>IF(N103="sníž. přenesená",J103,0)</f>
        <v>0</v>
      </c>
      <c r="BI103" s="214">
        <f>IF(N103="nulová",J103,0)</f>
        <v>0</v>
      </c>
      <c r="BJ103" s="19" t="s">
        <v>23</v>
      </c>
      <c r="BK103" s="214">
        <f>ROUND(I103*H103,1)</f>
        <v>0</v>
      </c>
      <c r="BL103" s="19" t="s">
        <v>121</v>
      </c>
      <c r="BM103" s="19" t="s">
        <v>194</v>
      </c>
    </row>
    <row r="104" s="1" customFormat="1" ht="16.5" customHeight="1">
      <c r="B104" s="41"/>
      <c r="C104" s="203" t="s">
        <v>195</v>
      </c>
      <c r="D104" s="203" t="s">
        <v>117</v>
      </c>
      <c r="E104" s="204" t="s">
        <v>196</v>
      </c>
      <c r="F104" s="205" t="s">
        <v>197</v>
      </c>
      <c r="G104" s="206" t="s">
        <v>124</v>
      </c>
      <c r="H104" s="207">
        <v>36</v>
      </c>
      <c r="I104" s="208"/>
      <c r="J104" s="209">
        <f>ROUND(I104*H104,1)</f>
        <v>0</v>
      </c>
      <c r="K104" s="205" t="s">
        <v>21</v>
      </c>
      <c r="L104" s="67"/>
      <c r="M104" s="210" t="s">
        <v>21</v>
      </c>
      <c r="N104" s="211" t="s">
        <v>44</v>
      </c>
      <c r="O104" s="42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AR104" s="19" t="s">
        <v>121</v>
      </c>
      <c r="AT104" s="19" t="s">
        <v>117</v>
      </c>
      <c r="AU104" s="19" t="s">
        <v>23</v>
      </c>
      <c r="AY104" s="19" t="s">
        <v>116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9" t="s">
        <v>23</v>
      </c>
      <c r="BK104" s="214">
        <f>ROUND(I104*H104,1)</f>
        <v>0</v>
      </c>
      <c r="BL104" s="19" t="s">
        <v>121</v>
      </c>
      <c r="BM104" s="19" t="s">
        <v>198</v>
      </c>
    </row>
    <row r="105" s="1" customFormat="1" ht="16.5" customHeight="1">
      <c r="B105" s="41"/>
      <c r="C105" s="203" t="s">
        <v>161</v>
      </c>
      <c r="D105" s="203" t="s">
        <v>117</v>
      </c>
      <c r="E105" s="204" t="s">
        <v>199</v>
      </c>
      <c r="F105" s="205" t="s">
        <v>200</v>
      </c>
      <c r="G105" s="206" t="s">
        <v>124</v>
      </c>
      <c r="H105" s="207">
        <v>12</v>
      </c>
      <c r="I105" s="208"/>
      <c r="J105" s="209">
        <f>ROUND(I105*H105,1)</f>
        <v>0</v>
      </c>
      <c r="K105" s="205" t="s">
        <v>21</v>
      </c>
      <c r="L105" s="67"/>
      <c r="M105" s="210" t="s">
        <v>21</v>
      </c>
      <c r="N105" s="211" t="s">
        <v>44</v>
      </c>
      <c r="O105" s="42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AR105" s="19" t="s">
        <v>121</v>
      </c>
      <c r="AT105" s="19" t="s">
        <v>117</v>
      </c>
      <c r="AU105" s="19" t="s">
        <v>23</v>
      </c>
      <c r="AY105" s="19" t="s">
        <v>116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9" t="s">
        <v>23</v>
      </c>
      <c r="BK105" s="214">
        <f>ROUND(I105*H105,1)</f>
        <v>0</v>
      </c>
      <c r="BL105" s="19" t="s">
        <v>121</v>
      </c>
      <c r="BM105" s="19" t="s">
        <v>201</v>
      </c>
    </row>
    <row r="106" s="1" customFormat="1" ht="16.5" customHeight="1">
      <c r="B106" s="41"/>
      <c r="C106" s="203" t="s">
        <v>202</v>
      </c>
      <c r="D106" s="203" t="s">
        <v>117</v>
      </c>
      <c r="E106" s="204" t="s">
        <v>203</v>
      </c>
      <c r="F106" s="205" t="s">
        <v>204</v>
      </c>
      <c r="G106" s="206" t="s">
        <v>124</v>
      </c>
      <c r="H106" s="207">
        <v>150</v>
      </c>
      <c r="I106" s="208"/>
      <c r="J106" s="209">
        <f>ROUND(I106*H106,1)</f>
        <v>0</v>
      </c>
      <c r="K106" s="205" t="s">
        <v>21</v>
      </c>
      <c r="L106" s="67"/>
      <c r="M106" s="210" t="s">
        <v>21</v>
      </c>
      <c r="N106" s="211" t="s">
        <v>44</v>
      </c>
      <c r="O106" s="42"/>
      <c r="P106" s="212">
        <f>O106*H106</f>
        <v>0</v>
      </c>
      <c r="Q106" s="212">
        <v>0</v>
      </c>
      <c r="R106" s="212">
        <f>Q106*H106</f>
        <v>0</v>
      </c>
      <c r="S106" s="212">
        <v>0</v>
      </c>
      <c r="T106" s="213">
        <f>S106*H106</f>
        <v>0</v>
      </c>
      <c r="AR106" s="19" t="s">
        <v>121</v>
      </c>
      <c r="AT106" s="19" t="s">
        <v>117</v>
      </c>
      <c r="AU106" s="19" t="s">
        <v>23</v>
      </c>
      <c r="AY106" s="19" t="s">
        <v>116</v>
      </c>
      <c r="BE106" s="214">
        <f>IF(N106="základní",J106,0)</f>
        <v>0</v>
      </c>
      <c r="BF106" s="214">
        <f>IF(N106="snížená",J106,0)</f>
        <v>0</v>
      </c>
      <c r="BG106" s="214">
        <f>IF(N106="zákl. přenesená",J106,0)</f>
        <v>0</v>
      </c>
      <c r="BH106" s="214">
        <f>IF(N106="sníž. přenesená",J106,0)</f>
        <v>0</v>
      </c>
      <c r="BI106" s="214">
        <f>IF(N106="nulová",J106,0)</f>
        <v>0</v>
      </c>
      <c r="BJ106" s="19" t="s">
        <v>23</v>
      </c>
      <c r="BK106" s="214">
        <f>ROUND(I106*H106,1)</f>
        <v>0</v>
      </c>
      <c r="BL106" s="19" t="s">
        <v>121</v>
      </c>
      <c r="BM106" s="19" t="s">
        <v>205</v>
      </c>
    </row>
    <row r="107" s="1" customFormat="1" ht="16.5" customHeight="1">
      <c r="B107" s="41"/>
      <c r="C107" s="203" t="s">
        <v>165</v>
      </c>
      <c r="D107" s="203" t="s">
        <v>117</v>
      </c>
      <c r="E107" s="204" t="s">
        <v>206</v>
      </c>
      <c r="F107" s="205" t="s">
        <v>207</v>
      </c>
      <c r="G107" s="206" t="s">
        <v>124</v>
      </c>
      <c r="H107" s="207">
        <v>52</v>
      </c>
      <c r="I107" s="208"/>
      <c r="J107" s="209">
        <f>ROUND(I107*H107,1)</f>
        <v>0</v>
      </c>
      <c r="K107" s="205" t="s">
        <v>21</v>
      </c>
      <c r="L107" s="67"/>
      <c r="M107" s="210" t="s">
        <v>21</v>
      </c>
      <c r="N107" s="211" t="s">
        <v>44</v>
      </c>
      <c r="O107" s="42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AR107" s="19" t="s">
        <v>121</v>
      </c>
      <c r="AT107" s="19" t="s">
        <v>117</v>
      </c>
      <c r="AU107" s="19" t="s">
        <v>23</v>
      </c>
      <c r="AY107" s="19" t="s">
        <v>116</v>
      </c>
      <c r="BE107" s="214">
        <f>IF(N107="základní",J107,0)</f>
        <v>0</v>
      </c>
      <c r="BF107" s="214">
        <f>IF(N107="snížená",J107,0)</f>
        <v>0</v>
      </c>
      <c r="BG107" s="214">
        <f>IF(N107="zákl. přenesená",J107,0)</f>
        <v>0</v>
      </c>
      <c r="BH107" s="214">
        <f>IF(N107="sníž. přenesená",J107,0)</f>
        <v>0</v>
      </c>
      <c r="BI107" s="214">
        <f>IF(N107="nulová",J107,0)</f>
        <v>0</v>
      </c>
      <c r="BJ107" s="19" t="s">
        <v>23</v>
      </c>
      <c r="BK107" s="214">
        <f>ROUND(I107*H107,1)</f>
        <v>0</v>
      </c>
      <c r="BL107" s="19" t="s">
        <v>121</v>
      </c>
      <c r="BM107" s="19" t="s">
        <v>208</v>
      </c>
    </row>
    <row r="108" s="1" customFormat="1" ht="16.5" customHeight="1">
      <c r="B108" s="41"/>
      <c r="C108" s="203" t="s">
        <v>209</v>
      </c>
      <c r="D108" s="203" t="s">
        <v>117</v>
      </c>
      <c r="E108" s="204" t="s">
        <v>210</v>
      </c>
      <c r="F108" s="205" t="s">
        <v>211</v>
      </c>
      <c r="G108" s="206" t="s">
        <v>124</v>
      </c>
      <c r="H108" s="207">
        <v>160</v>
      </c>
      <c r="I108" s="208"/>
      <c r="J108" s="209">
        <f>ROUND(I108*H108,1)</f>
        <v>0</v>
      </c>
      <c r="K108" s="205" t="s">
        <v>21</v>
      </c>
      <c r="L108" s="67"/>
      <c r="M108" s="210" t="s">
        <v>21</v>
      </c>
      <c r="N108" s="211" t="s">
        <v>44</v>
      </c>
      <c r="O108" s="42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AR108" s="19" t="s">
        <v>121</v>
      </c>
      <c r="AT108" s="19" t="s">
        <v>117</v>
      </c>
      <c r="AU108" s="19" t="s">
        <v>23</v>
      </c>
      <c r="AY108" s="19" t="s">
        <v>116</v>
      </c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19" t="s">
        <v>23</v>
      </c>
      <c r="BK108" s="214">
        <f>ROUND(I108*H108,1)</f>
        <v>0</v>
      </c>
      <c r="BL108" s="19" t="s">
        <v>121</v>
      </c>
      <c r="BM108" s="19" t="s">
        <v>212</v>
      </c>
    </row>
    <row r="109" s="1" customFormat="1" ht="16.5" customHeight="1">
      <c r="B109" s="41"/>
      <c r="C109" s="203" t="s">
        <v>168</v>
      </c>
      <c r="D109" s="203" t="s">
        <v>117</v>
      </c>
      <c r="E109" s="204" t="s">
        <v>213</v>
      </c>
      <c r="F109" s="205" t="s">
        <v>214</v>
      </c>
      <c r="G109" s="206" t="s">
        <v>124</v>
      </c>
      <c r="H109" s="207">
        <v>505</v>
      </c>
      <c r="I109" s="208"/>
      <c r="J109" s="209">
        <f>ROUND(I109*H109,1)</f>
        <v>0</v>
      </c>
      <c r="K109" s="205" t="s">
        <v>21</v>
      </c>
      <c r="L109" s="67"/>
      <c r="M109" s="210" t="s">
        <v>21</v>
      </c>
      <c r="N109" s="211" t="s">
        <v>44</v>
      </c>
      <c r="O109" s="42"/>
      <c r="P109" s="212">
        <f>O109*H109</f>
        <v>0</v>
      </c>
      <c r="Q109" s="212">
        <v>0</v>
      </c>
      <c r="R109" s="212">
        <f>Q109*H109</f>
        <v>0</v>
      </c>
      <c r="S109" s="212">
        <v>0</v>
      </c>
      <c r="T109" s="213">
        <f>S109*H109</f>
        <v>0</v>
      </c>
      <c r="AR109" s="19" t="s">
        <v>121</v>
      </c>
      <c r="AT109" s="19" t="s">
        <v>117</v>
      </c>
      <c r="AU109" s="19" t="s">
        <v>23</v>
      </c>
      <c r="AY109" s="19" t="s">
        <v>116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9" t="s">
        <v>23</v>
      </c>
      <c r="BK109" s="214">
        <f>ROUND(I109*H109,1)</f>
        <v>0</v>
      </c>
      <c r="BL109" s="19" t="s">
        <v>121</v>
      </c>
      <c r="BM109" s="19" t="s">
        <v>215</v>
      </c>
    </row>
    <row r="110" s="1" customFormat="1" ht="16.5" customHeight="1">
      <c r="B110" s="41"/>
      <c r="C110" s="203" t="s">
        <v>216</v>
      </c>
      <c r="D110" s="203" t="s">
        <v>117</v>
      </c>
      <c r="E110" s="204" t="s">
        <v>217</v>
      </c>
      <c r="F110" s="205" t="s">
        <v>218</v>
      </c>
      <c r="G110" s="206" t="s">
        <v>124</v>
      </c>
      <c r="H110" s="207">
        <v>160</v>
      </c>
      <c r="I110" s="208"/>
      <c r="J110" s="209">
        <f>ROUND(I110*H110,1)</f>
        <v>0</v>
      </c>
      <c r="K110" s="205" t="s">
        <v>21</v>
      </c>
      <c r="L110" s="67"/>
      <c r="M110" s="210" t="s">
        <v>21</v>
      </c>
      <c r="N110" s="211" t="s">
        <v>44</v>
      </c>
      <c r="O110" s="42"/>
      <c r="P110" s="212">
        <f>O110*H110</f>
        <v>0</v>
      </c>
      <c r="Q110" s="212">
        <v>0</v>
      </c>
      <c r="R110" s="212">
        <f>Q110*H110</f>
        <v>0</v>
      </c>
      <c r="S110" s="212">
        <v>0</v>
      </c>
      <c r="T110" s="213">
        <f>S110*H110</f>
        <v>0</v>
      </c>
      <c r="AR110" s="19" t="s">
        <v>121</v>
      </c>
      <c r="AT110" s="19" t="s">
        <v>117</v>
      </c>
      <c r="AU110" s="19" t="s">
        <v>23</v>
      </c>
      <c r="AY110" s="19" t="s">
        <v>116</v>
      </c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19" t="s">
        <v>23</v>
      </c>
      <c r="BK110" s="214">
        <f>ROUND(I110*H110,1)</f>
        <v>0</v>
      </c>
      <c r="BL110" s="19" t="s">
        <v>121</v>
      </c>
      <c r="BM110" s="19" t="s">
        <v>219</v>
      </c>
    </row>
    <row r="111" s="1" customFormat="1" ht="25.5" customHeight="1">
      <c r="B111" s="41"/>
      <c r="C111" s="203" t="s">
        <v>171</v>
      </c>
      <c r="D111" s="203" t="s">
        <v>117</v>
      </c>
      <c r="E111" s="204" t="s">
        <v>220</v>
      </c>
      <c r="F111" s="205" t="s">
        <v>221</v>
      </c>
      <c r="G111" s="206" t="s">
        <v>128</v>
      </c>
      <c r="H111" s="207">
        <v>1</v>
      </c>
      <c r="I111" s="208"/>
      <c r="J111" s="209">
        <f>ROUND(I111*H111,1)</f>
        <v>0</v>
      </c>
      <c r="K111" s="205" t="s">
        <v>21</v>
      </c>
      <c r="L111" s="67"/>
      <c r="M111" s="210" t="s">
        <v>21</v>
      </c>
      <c r="N111" s="211" t="s">
        <v>44</v>
      </c>
      <c r="O111" s="42"/>
      <c r="P111" s="212">
        <f>O111*H111</f>
        <v>0</v>
      </c>
      <c r="Q111" s="212">
        <v>0</v>
      </c>
      <c r="R111" s="212">
        <f>Q111*H111</f>
        <v>0</v>
      </c>
      <c r="S111" s="212">
        <v>0</v>
      </c>
      <c r="T111" s="213">
        <f>S111*H111</f>
        <v>0</v>
      </c>
      <c r="AR111" s="19" t="s">
        <v>121</v>
      </c>
      <c r="AT111" s="19" t="s">
        <v>117</v>
      </c>
      <c r="AU111" s="19" t="s">
        <v>23</v>
      </c>
      <c r="AY111" s="19" t="s">
        <v>116</v>
      </c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19" t="s">
        <v>23</v>
      </c>
      <c r="BK111" s="214">
        <f>ROUND(I111*H111,1)</f>
        <v>0</v>
      </c>
      <c r="BL111" s="19" t="s">
        <v>121</v>
      </c>
      <c r="BM111" s="19" t="s">
        <v>222</v>
      </c>
    </row>
    <row r="112" s="1" customFormat="1" ht="16.5" customHeight="1">
      <c r="B112" s="41"/>
      <c r="C112" s="203" t="s">
        <v>223</v>
      </c>
      <c r="D112" s="203" t="s">
        <v>117</v>
      </c>
      <c r="E112" s="204" t="s">
        <v>224</v>
      </c>
      <c r="F112" s="205" t="s">
        <v>225</v>
      </c>
      <c r="G112" s="206" t="s">
        <v>120</v>
      </c>
      <c r="H112" s="207">
        <v>1</v>
      </c>
      <c r="I112" s="208"/>
      <c r="J112" s="209">
        <f>ROUND(I112*H112,1)</f>
        <v>0</v>
      </c>
      <c r="K112" s="205" t="s">
        <v>21</v>
      </c>
      <c r="L112" s="67"/>
      <c r="M112" s="210" t="s">
        <v>21</v>
      </c>
      <c r="N112" s="211" t="s">
        <v>44</v>
      </c>
      <c r="O112" s="42"/>
      <c r="P112" s="212">
        <f>O112*H112</f>
        <v>0</v>
      </c>
      <c r="Q112" s="212">
        <v>0</v>
      </c>
      <c r="R112" s="212">
        <f>Q112*H112</f>
        <v>0</v>
      </c>
      <c r="S112" s="212">
        <v>0</v>
      </c>
      <c r="T112" s="213">
        <f>S112*H112</f>
        <v>0</v>
      </c>
      <c r="AR112" s="19" t="s">
        <v>121</v>
      </c>
      <c r="AT112" s="19" t="s">
        <v>117</v>
      </c>
      <c r="AU112" s="19" t="s">
        <v>23</v>
      </c>
      <c r="AY112" s="19" t="s">
        <v>116</v>
      </c>
      <c r="BE112" s="214">
        <f>IF(N112="základní",J112,0)</f>
        <v>0</v>
      </c>
      <c r="BF112" s="214">
        <f>IF(N112="snížená",J112,0)</f>
        <v>0</v>
      </c>
      <c r="BG112" s="214">
        <f>IF(N112="zákl. přenesená",J112,0)</f>
        <v>0</v>
      </c>
      <c r="BH112" s="214">
        <f>IF(N112="sníž. přenesená",J112,0)</f>
        <v>0</v>
      </c>
      <c r="BI112" s="214">
        <f>IF(N112="nulová",J112,0)</f>
        <v>0</v>
      </c>
      <c r="BJ112" s="19" t="s">
        <v>23</v>
      </c>
      <c r="BK112" s="214">
        <f>ROUND(I112*H112,1)</f>
        <v>0</v>
      </c>
      <c r="BL112" s="19" t="s">
        <v>121</v>
      </c>
      <c r="BM112" s="19" t="s">
        <v>226</v>
      </c>
    </row>
    <row r="113" s="1" customFormat="1" ht="16.5" customHeight="1">
      <c r="B113" s="41"/>
      <c r="C113" s="203" t="s">
        <v>174</v>
      </c>
      <c r="D113" s="203" t="s">
        <v>117</v>
      </c>
      <c r="E113" s="204" t="s">
        <v>227</v>
      </c>
      <c r="F113" s="205" t="s">
        <v>228</v>
      </c>
      <c r="G113" s="206" t="s">
        <v>120</v>
      </c>
      <c r="H113" s="207">
        <v>1</v>
      </c>
      <c r="I113" s="208"/>
      <c r="J113" s="209">
        <f>ROUND(I113*H113,1)</f>
        <v>0</v>
      </c>
      <c r="K113" s="205" t="s">
        <v>21</v>
      </c>
      <c r="L113" s="67"/>
      <c r="M113" s="210" t="s">
        <v>21</v>
      </c>
      <c r="N113" s="211" t="s">
        <v>44</v>
      </c>
      <c r="O113" s="42"/>
      <c r="P113" s="212">
        <f>O113*H113</f>
        <v>0</v>
      </c>
      <c r="Q113" s="212">
        <v>0</v>
      </c>
      <c r="R113" s="212">
        <f>Q113*H113</f>
        <v>0</v>
      </c>
      <c r="S113" s="212">
        <v>0</v>
      </c>
      <c r="T113" s="213">
        <f>S113*H113</f>
        <v>0</v>
      </c>
      <c r="AR113" s="19" t="s">
        <v>121</v>
      </c>
      <c r="AT113" s="19" t="s">
        <v>117</v>
      </c>
      <c r="AU113" s="19" t="s">
        <v>23</v>
      </c>
      <c r="AY113" s="19" t="s">
        <v>116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9" t="s">
        <v>23</v>
      </c>
      <c r="BK113" s="214">
        <f>ROUND(I113*H113,1)</f>
        <v>0</v>
      </c>
      <c r="BL113" s="19" t="s">
        <v>121</v>
      </c>
      <c r="BM113" s="19" t="s">
        <v>229</v>
      </c>
    </row>
    <row r="114" s="1" customFormat="1" ht="16.5" customHeight="1">
      <c r="B114" s="41"/>
      <c r="C114" s="203" t="s">
        <v>230</v>
      </c>
      <c r="D114" s="203" t="s">
        <v>117</v>
      </c>
      <c r="E114" s="204" t="s">
        <v>231</v>
      </c>
      <c r="F114" s="205" t="s">
        <v>232</v>
      </c>
      <c r="G114" s="206" t="s">
        <v>120</v>
      </c>
      <c r="H114" s="207">
        <v>1</v>
      </c>
      <c r="I114" s="208"/>
      <c r="J114" s="209">
        <f>ROUND(I114*H114,1)</f>
        <v>0</v>
      </c>
      <c r="K114" s="205" t="s">
        <v>21</v>
      </c>
      <c r="L114" s="67"/>
      <c r="M114" s="210" t="s">
        <v>21</v>
      </c>
      <c r="N114" s="211" t="s">
        <v>44</v>
      </c>
      <c r="O114" s="42"/>
      <c r="P114" s="212">
        <f>O114*H114</f>
        <v>0</v>
      </c>
      <c r="Q114" s="212">
        <v>0</v>
      </c>
      <c r="R114" s="212">
        <f>Q114*H114</f>
        <v>0</v>
      </c>
      <c r="S114" s="212">
        <v>0</v>
      </c>
      <c r="T114" s="213">
        <f>S114*H114</f>
        <v>0</v>
      </c>
      <c r="AR114" s="19" t="s">
        <v>121</v>
      </c>
      <c r="AT114" s="19" t="s">
        <v>117</v>
      </c>
      <c r="AU114" s="19" t="s">
        <v>23</v>
      </c>
      <c r="AY114" s="19" t="s">
        <v>116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9" t="s">
        <v>23</v>
      </c>
      <c r="BK114" s="214">
        <f>ROUND(I114*H114,1)</f>
        <v>0</v>
      </c>
      <c r="BL114" s="19" t="s">
        <v>121</v>
      </c>
      <c r="BM114" s="19" t="s">
        <v>233</v>
      </c>
    </row>
    <row r="115" s="1" customFormat="1" ht="16.5" customHeight="1">
      <c r="B115" s="41"/>
      <c r="C115" s="203" t="s">
        <v>178</v>
      </c>
      <c r="D115" s="203" t="s">
        <v>117</v>
      </c>
      <c r="E115" s="204" t="s">
        <v>234</v>
      </c>
      <c r="F115" s="205" t="s">
        <v>235</v>
      </c>
      <c r="G115" s="206" t="s">
        <v>120</v>
      </c>
      <c r="H115" s="207">
        <v>1</v>
      </c>
      <c r="I115" s="208"/>
      <c r="J115" s="209">
        <f>ROUND(I115*H115,1)</f>
        <v>0</v>
      </c>
      <c r="K115" s="205" t="s">
        <v>21</v>
      </c>
      <c r="L115" s="67"/>
      <c r="M115" s="210" t="s">
        <v>21</v>
      </c>
      <c r="N115" s="211" t="s">
        <v>44</v>
      </c>
      <c r="O115" s="42"/>
      <c r="P115" s="212">
        <f>O115*H115</f>
        <v>0</v>
      </c>
      <c r="Q115" s="212">
        <v>0</v>
      </c>
      <c r="R115" s="212">
        <f>Q115*H115</f>
        <v>0</v>
      </c>
      <c r="S115" s="212">
        <v>0</v>
      </c>
      <c r="T115" s="213">
        <f>S115*H115</f>
        <v>0</v>
      </c>
      <c r="AR115" s="19" t="s">
        <v>121</v>
      </c>
      <c r="AT115" s="19" t="s">
        <v>117</v>
      </c>
      <c r="AU115" s="19" t="s">
        <v>23</v>
      </c>
      <c r="AY115" s="19" t="s">
        <v>116</v>
      </c>
      <c r="BE115" s="214">
        <f>IF(N115="základní",J115,0)</f>
        <v>0</v>
      </c>
      <c r="BF115" s="214">
        <f>IF(N115="snížená",J115,0)</f>
        <v>0</v>
      </c>
      <c r="BG115" s="214">
        <f>IF(N115="zákl. přenesená",J115,0)</f>
        <v>0</v>
      </c>
      <c r="BH115" s="214">
        <f>IF(N115="sníž. přenesená",J115,0)</f>
        <v>0</v>
      </c>
      <c r="BI115" s="214">
        <f>IF(N115="nulová",J115,0)</f>
        <v>0</v>
      </c>
      <c r="BJ115" s="19" t="s">
        <v>23</v>
      </c>
      <c r="BK115" s="214">
        <f>ROUND(I115*H115,1)</f>
        <v>0</v>
      </c>
      <c r="BL115" s="19" t="s">
        <v>121</v>
      </c>
      <c r="BM115" s="19" t="s">
        <v>236</v>
      </c>
    </row>
    <row r="116" s="1" customFormat="1" ht="16.5" customHeight="1">
      <c r="B116" s="41"/>
      <c r="C116" s="203" t="s">
        <v>237</v>
      </c>
      <c r="D116" s="203" t="s">
        <v>117</v>
      </c>
      <c r="E116" s="204" t="s">
        <v>238</v>
      </c>
      <c r="F116" s="205" t="s">
        <v>239</v>
      </c>
      <c r="G116" s="206" t="s">
        <v>120</v>
      </c>
      <c r="H116" s="207">
        <v>1</v>
      </c>
      <c r="I116" s="208"/>
      <c r="J116" s="209">
        <f>ROUND(I116*H116,1)</f>
        <v>0</v>
      </c>
      <c r="K116" s="205" t="s">
        <v>21</v>
      </c>
      <c r="L116" s="67"/>
      <c r="M116" s="210" t="s">
        <v>21</v>
      </c>
      <c r="N116" s="211" t="s">
        <v>44</v>
      </c>
      <c r="O116" s="42"/>
      <c r="P116" s="212">
        <f>O116*H116</f>
        <v>0</v>
      </c>
      <c r="Q116" s="212">
        <v>0</v>
      </c>
      <c r="R116" s="212">
        <f>Q116*H116</f>
        <v>0</v>
      </c>
      <c r="S116" s="212">
        <v>0</v>
      </c>
      <c r="T116" s="213">
        <f>S116*H116</f>
        <v>0</v>
      </c>
      <c r="AR116" s="19" t="s">
        <v>121</v>
      </c>
      <c r="AT116" s="19" t="s">
        <v>117</v>
      </c>
      <c r="AU116" s="19" t="s">
        <v>23</v>
      </c>
      <c r="AY116" s="19" t="s">
        <v>116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9" t="s">
        <v>23</v>
      </c>
      <c r="BK116" s="214">
        <f>ROUND(I116*H116,1)</f>
        <v>0</v>
      </c>
      <c r="BL116" s="19" t="s">
        <v>121</v>
      </c>
      <c r="BM116" s="19" t="s">
        <v>240</v>
      </c>
    </row>
    <row r="117" s="1" customFormat="1" ht="16.5" customHeight="1">
      <c r="B117" s="41"/>
      <c r="C117" s="203" t="s">
        <v>181</v>
      </c>
      <c r="D117" s="203" t="s">
        <v>117</v>
      </c>
      <c r="E117" s="204" t="s">
        <v>241</v>
      </c>
      <c r="F117" s="205" t="s">
        <v>242</v>
      </c>
      <c r="G117" s="206" t="s">
        <v>120</v>
      </c>
      <c r="H117" s="207">
        <v>2</v>
      </c>
      <c r="I117" s="208"/>
      <c r="J117" s="209">
        <f>ROUND(I117*H117,1)</f>
        <v>0</v>
      </c>
      <c r="K117" s="205" t="s">
        <v>21</v>
      </c>
      <c r="L117" s="67"/>
      <c r="M117" s="210" t="s">
        <v>21</v>
      </c>
      <c r="N117" s="211" t="s">
        <v>44</v>
      </c>
      <c r="O117" s="42"/>
      <c r="P117" s="212">
        <f>O117*H117</f>
        <v>0</v>
      </c>
      <c r="Q117" s="212">
        <v>0</v>
      </c>
      <c r="R117" s="212">
        <f>Q117*H117</f>
        <v>0</v>
      </c>
      <c r="S117" s="212">
        <v>0</v>
      </c>
      <c r="T117" s="213">
        <f>S117*H117</f>
        <v>0</v>
      </c>
      <c r="AR117" s="19" t="s">
        <v>121</v>
      </c>
      <c r="AT117" s="19" t="s">
        <v>117</v>
      </c>
      <c r="AU117" s="19" t="s">
        <v>23</v>
      </c>
      <c r="AY117" s="19" t="s">
        <v>116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9" t="s">
        <v>23</v>
      </c>
      <c r="BK117" s="214">
        <f>ROUND(I117*H117,1)</f>
        <v>0</v>
      </c>
      <c r="BL117" s="19" t="s">
        <v>121</v>
      </c>
      <c r="BM117" s="19" t="s">
        <v>243</v>
      </c>
    </row>
    <row r="118" s="1" customFormat="1" ht="16.5" customHeight="1">
      <c r="B118" s="41"/>
      <c r="C118" s="203" t="s">
        <v>244</v>
      </c>
      <c r="D118" s="203" t="s">
        <v>117</v>
      </c>
      <c r="E118" s="204" t="s">
        <v>245</v>
      </c>
      <c r="F118" s="205" t="s">
        <v>246</v>
      </c>
      <c r="G118" s="206" t="s">
        <v>128</v>
      </c>
      <c r="H118" s="207">
        <v>1</v>
      </c>
      <c r="I118" s="208"/>
      <c r="J118" s="209">
        <f>ROUND(I118*H118,1)</f>
        <v>0</v>
      </c>
      <c r="K118" s="205" t="s">
        <v>21</v>
      </c>
      <c r="L118" s="67"/>
      <c r="M118" s="210" t="s">
        <v>21</v>
      </c>
      <c r="N118" s="211" t="s">
        <v>44</v>
      </c>
      <c r="O118" s="42"/>
      <c r="P118" s="212">
        <f>O118*H118</f>
        <v>0</v>
      </c>
      <c r="Q118" s="212">
        <v>0</v>
      </c>
      <c r="R118" s="212">
        <f>Q118*H118</f>
        <v>0</v>
      </c>
      <c r="S118" s="212">
        <v>0</v>
      </c>
      <c r="T118" s="213">
        <f>S118*H118</f>
        <v>0</v>
      </c>
      <c r="AR118" s="19" t="s">
        <v>121</v>
      </c>
      <c r="AT118" s="19" t="s">
        <v>117</v>
      </c>
      <c r="AU118" s="19" t="s">
        <v>23</v>
      </c>
      <c r="AY118" s="19" t="s">
        <v>116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9" t="s">
        <v>23</v>
      </c>
      <c r="BK118" s="214">
        <f>ROUND(I118*H118,1)</f>
        <v>0</v>
      </c>
      <c r="BL118" s="19" t="s">
        <v>121</v>
      </c>
      <c r="BM118" s="19" t="s">
        <v>247</v>
      </c>
    </row>
    <row r="119" s="1" customFormat="1" ht="16.5" customHeight="1">
      <c r="B119" s="41"/>
      <c r="C119" s="203" t="s">
        <v>185</v>
      </c>
      <c r="D119" s="203" t="s">
        <v>117</v>
      </c>
      <c r="E119" s="204" t="s">
        <v>248</v>
      </c>
      <c r="F119" s="205" t="s">
        <v>249</v>
      </c>
      <c r="G119" s="206" t="s">
        <v>120</v>
      </c>
      <c r="H119" s="207">
        <v>18</v>
      </c>
      <c r="I119" s="208"/>
      <c r="J119" s="209">
        <f>ROUND(I119*H119,1)</f>
        <v>0</v>
      </c>
      <c r="K119" s="205" t="s">
        <v>21</v>
      </c>
      <c r="L119" s="67"/>
      <c r="M119" s="210" t="s">
        <v>21</v>
      </c>
      <c r="N119" s="211" t="s">
        <v>44</v>
      </c>
      <c r="O119" s="42"/>
      <c r="P119" s="212">
        <f>O119*H119</f>
        <v>0</v>
      </c>
      <c r="Q119" s="212">
        <v>0</v>
      </c>
      <c r="R119" s="212">
        <f>Q119*H119</f>
        <v>0</v>
      </c>
      <c r="S119" s="212">
        <v>0</v>
      </c>
      <c r="T119" s="213">
        <f>S119*H119</f>
        <v>0</v>
      </c>
      <c r="AR119" s="19" t="s">
        <v>121</v>
      </c>
      <c r="AT119" s="19" t="s">
        <v>117</v>
      </c>
      <c r="AU119" s="19" t="s">
        <v>23</v>
      </c>
      <c r="AY119" s="19" t="s">
        <v>116</v>
      </c>
      <c r="BE119" s="214">
        <f>IF(N119="základní",J119,0)</f>
        <v>0</v>
      </c>
      <c r="BF119" s="214">
        <f>IF(N119="snížená",J119,0)</f>
        <v>0</v>
      </c>
      <c r="BG119" s="214">
        <f>IF(N119="zákl. přenesená",J119,0)</f>
        <v>0</v>
      </c>
      <c r="BH119" s="214">
        <f>IF(N119="sníž. přenesená",J119,0)</f>
        <v>0</v>
      </c>
      <c r="BI119" s="214">
        <f>IF(N119="nulová",J119,0)</f>
        <v>0</v>
      </c>
      <c r="BJ119" s="19" t="s">
        <v>23</v>
      </c>
      <c r="BK119" s="214">
        <f>ROUND(I119*H119,1)</f>
        <v>0</v>
      </c>
      <c r="BL119" s="19" t="s">
        <v>121</v>
      </c>
      <c r="BM119" s="19" t="s">
        <v>250</v>
      </c>
    </row>
    <row r="120" s="1" customFormat="1" ht="16.5" customHeight="1">
      <c r="B120" s="41"/>
      <c r="C120" s="203" t="s">
        <v>251</v>
      </c>
      <c r="D120" s="203" t="s">
        <v>117</v>
      </c>
      <c r="E120" s="204" t="s">
        <v>252</v>
      </c>
      <c r="F120" s="205" t="s">
        <v>253</v>
      </c>
      <c r="G120" s="206" t="s">
        <v>120</v>
      </c>
      <c r="H120" s="207">
        <v>14</v>
      </c>
      <c r="I120" s="208"/>
      <c r="J120" s="209">
        <f>ROUND(I120*H120,1)</f>
        <v>0</v>
      </c>
      <c r="K120" s="205" t="s">
        <v>21</v>
      </c>
      <c r="L120" s="67"/>
      <c r="M120" s="210" t="s">
        <v>21</v>
      </c>
      <c r="N120" s="211" t="s">
        <v>44</v>
      </c>
      <c r="O120" s="42"/>
      <c r="P120" s="212">
        <f>O120*H120</f>
        <v>0</v>
      </c>
      <c r="Q120" s="212">
        <v>0</v>
      </c>
      <c r="R120" s="212">
        <f>Q120*H120</f>
        <v>0</v>
      </c>
      <c r="S120" s="212">
        <v>0</v>
      </c>
      <c r="T120" s="213">
        <f>S120*H120</f>
        <v>0</v>
      </c>
      <c r="AR120" s="19" t="s">
        <v>121</v>
      </c>
      <c r="AT120" s="19" t="s">
        <v>117</v>
      </c>
      <c r="AU120" s="19" t="s">
        <v>23</v>
      </c>
      <c r="AY120" s="19" t="s">
        <v>116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9" t="s">
        <v>23</v>
      </c>
      <c r="BK120" s="214">
        <f>ROUND(I120*H120,1)</f>
        <v>0</v>
      </c>
      <c r="BL120" s="19" t="s">
        <v>121</v>
      </c>
      <c r="BM120" s="19" t="s">
        <v>254</v>
      </c>
    </row>
    <row r="121" s="1" customFormat="1" ht="16.5" customHeight="1">
      <c r="B121" s="41"/>
      <c r="C121" s="203" t="s">
        <v>188</v>
      </c>
      <c r="D121" s="203" t="s">
        <v>117</v>
      </c>
      <c r="E121" s="204" t="s">
        <v>255</v>
      </c>
      <c r="F121" s="205" t="s">
        <v>256</v>
      </c>
      <c r="G121" s="206" t="s">
        <v>128</v>
      </c>
      <c r="H121" s="207">
        <v>1</v>
      </c>
      <c r="I121" s="208"/>
      <c r="J121" s="209">
        <f>ROUND(I121*H121,1)</f>
        <v>0</v>
      </c>
      <c r="K121" s="205" t="s">
        <v>21</v>
      </c>
      <c r="L121" s="67"/>
      <c r="M121" s="210" t="s">
        <v>21</v>
      </c>
      <c r="N121" s="211" t="s">
        <v>44</v>
      </c>
      <c r="O121" s="42"/>
      <c r="P121" s="212">
        <f>O121*H121</f>
        <v>0</v>
      </c>
      <c r="Q121" s="212">
        <v>0</v>
      </c>
      <c r="R121" s="212">
        <f>Q121*H121</f>
        <v>0</v>
      </c>
      <c r="S121" s="212">
        <v>0</v>
      </c>
      <c r="T121" s="213">
        <f>S121*H121</f>
        <v>0</v>
      </c>
      <c r="AR121" s="19" t="s">
        <v>121</v>
      </c>
      <c r="AT121" s="19" t="s">
        <v>117</v>
      </c>
      <c r="AU121" s="19" t="s">
        <v>23</v>
      </c>
      <c r="AY121" s="19" t="s">
        <v>116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9" t="s">
        <v>23</v>
      </c>
      <c r="BK121" s="214">
        <f>ROUND(I121*H121,1)</f>
        <v>0</v>
      </c>
      <c r="BL121" s="19" t="s">
        <v>121</v>
      </c>
      <c r="BM121" s="19" t="s">
        <v>257</v>
      </c>
    </row>
    <row r="122" s="1" customFormat="1" ht="16.5" customHeight="1">
      <c r="B122" s="41"/>
      <c r="C122" s="203" t="s">
        <v>258</v>
      </c>
      <c r="D122" s="203" t="s">
        <v>117</v>
      </c>
      <c r="E122" s="204" t="s">
        <v>259</v>
      </c>
      <c r="F122" s="205" t="s">
        <v>260</v>
      </c>
      <c r="G122" s="206" t="s">
        <v>128</v>
      </c>
      <c r="H122" s="207">
        <v>1</v>
      </c>
      <c r="I122" s="208"/>
      <c r="J122" s="209">
        <f>ROUND(I122*H122,1)</f>
        <v>0</v>
      </c>
      <c r="K122" s="205" t="s">
        <v>21</v>
      </c>
      <c r="L122" s="67"/>
      <c r="M122" s="210" t="s">
        <v>21</v>
      </c>
      <c r="N122" s="211" t="s">
        <v>44</v>
      </c>
      <c r="O122" s="42"/>
      <c r="P122" s="212">
        <f>O122*H122</f>
        <v>0</v>
      </c>
      <c r="Q122" s="212">
        <v>0</v>
      </c>
      <c r="R122" s="212">
        <f>Q122*H122</f>
        <v>0</v>
      </c>
      <c r="S122" s="212">
        <v>0</v>
      </c>
      <c r="T122" s="213">
        <f>S122*H122</f>
        <v>0</v>
      </c>
      <c r="AR122" s="19" t="s">
        <v>121</v>
      </c>
      <c r="AT122" s="19" t="s">
        <v>117</v>
      </c>
      <c r="AU122" s="19" t="s">
        <v>23</v>
      </c>
      <c r="AY122" s="19" t="s">
        <v>116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9" t="s">
        <v>23</v>
      </c>
      <c r="BK122" s="214">
        <f>ROUND(I122*H122,1)</f>
        <v>0</v>
      </c>
      <c r="BL122" s="19" t="s">
        <v>121</v>
      </c>
      <c r="BM122" s="19" t="s">
        <v>261</v>
      </c>
    </row>
    <row r="123" s="1" customFormat="1" ht="16.5" customHeight="1">
      <c r="B123" s="41"/>
      <c r="C123" s="203" t="s">
        <v>191</v>
      </c>
      <c r="D123" s="203" t="s">
        <v>117</v>
      </c>
      <c r="E123" s="204" t="s">
        <v>262</v>
      </c>
      <c r="F123" s="205" t="s">
        <v>263</v>
      </c>
      <c r="G123" s="206" t="s">
        <v>120</v>
      </c>
      <c r="H123" s="207">
        <v>22</v>
      </c>
      <c r="I123" s="208"/>
      <c r="J123" s="209">
        <f>ROUND(I123*H123,1)</f>
        <v>0</v>
      </c>
      <c r="K123" s="205" t="s">
        <v>21</v>
      </c>
      <c r="L123" s="67"/>
      <c r="M123" s="210" t="s">
        <v>21</v>
      </c>
      <c r="N123" s="211" t="s">
        <v>44</v>
      </c>
      <c r="O123" s="42"/>
      <c r="P123" s="212">
        <f>O123*H123</f>
        <v>0</v>
      </c>
      <c r="Q123" s="212">
        <v>0</v>
      </c>
      <c r="R123" s="212">
        <f>Q123*H123</f>
        <v>0</v>
      </c>
      <c r="S123" s="212">
        <v>0</v>
      </c>
      <c r="T123" s="213">
        <f>S123*H123</f>
        <v>0</v>
      </c>
      <c r="AR123" s="19" t="s">
        <v>121</v>
      </c>
      <c r="AT123" s="19" t="s">
        <v>117</v>
      </c>
      <c r="AU123" s="19" t="s">
        <v>23</v>
      </c>
      <c r="AY123" s="19" t="s">
        <v>116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9" t="s">
        <v>23</v>
      </c>
      <c r="BK123" s="214">
        <f>ROUND(I123*H123,1)</f>
        <v>0</v>
      </c>
      <c r="BL123" s="19" t="s">
        <v>121</v>
      </c>
      <c r="BM123" s="19" t="s">
        <v>264</v>
      </c>
    </row>
    <row r="124" s="1" customFormat="1" ht="16.5" customHeight="1">
      <c r="B124" s="41"/>
      <c r="C124" s="203" t="s">
        <v>265</v>
      </c>
      <c r="D124" s="203" t="s">
        <v>117</v>
      </c>
      <c r="E124" s="204" t="s">
        <v>266</v>
      </c>
      <c r="F124" s="205" t="s">
        <v>267</v>
      </c>
      <c r="G124" s="206" t="s">
        <v>120</v>
      </c>
      <c r="H124" s="207">
        <v>6</v>
      </c>
      <c r="I124" s="208"/>
      <c r="J124" s="209">
        <f>ROUND(I124*H124,1)</f>
        <v>0</v>
      </c>
      <c r="K124" s="205" t="s">
        <v>21</v>
      </c>
      <c r="L124" s="67"/>
      <c r="M124" s="210" t="s">
        <v>21</v>
      </c>
      <c r="N124" s="211" t="s">
        <v>44</v>
      </c>
      <c r="O124" s="42"/>
      <c r="P124" s="212">
        <f>O124*H124</f>
        <v>0</v>
      </c>
      <c r="Q124" s="212">
        <v>0</v>
      </c>
      <c r="R124" s="212">
        <f>Q124*H124</f>
        <v>0</v>
      </c>
      <c r="S124" s="212">
        <v>0</v>
      </c>
      <c r="T124" s="213">
        <f>S124*H124</f>
        <v>0</v>
      </c>
      <c r="AR124" s="19" t="s">
        <v>121</v>
      </c>
      <c r="AT124" s="19" t="s">
        <v>117</v>
      </c>
      <c r="AU124" s="19" t="s">
        <v>23</v>
      </c>
      <c r="AY124" s="19" t="s">
        <v>116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9" t="s">
        <v>23</v>
      </c>
      <c r="BK124" s="214">
        <f>ROUND(I124*H124,1)</f>
        <v>0</v>
      </c>
      <c r="BL124" s="19" t="s">
        <v>121</v>
      </c>
      <c r="BM124" s="19" t="s">
        <v>268</v>
      </c>
    </row>
    <row r="125" s="1" customFormat="1" ht="16.5" customHeight="1">
      <c r="B125" s="41"/>
      <c r="C125" s="203" t="s">
        <v>194</v>
      </c>
      <c r="D125" s="203" t="s">
        <v>117</v>
      </c>
      <c r="E125" s="204" t="s">
        <v>269</v>
      </c>
      <c r="F125" s="205" t="s">
        <v>270</v>
      </c>
      <c r="G125" s="206" t="s">
        <v>120</v>
      </c>
      <c r="H125" s="207">
        <v>2</v>
      </c>
      <c r="I125" s="208"/>
      <c r="J125" s="209">
        <f>ROUND(I125*H125,1)</f>
        <v>0</v>
      </c>
      <c r="K125" s="205" t="s">
        <v>21</v>
      </c>
      <c r="L125" s="67"/>
      <c r="M125" s="210" t="s">
        <v>21</v>
      </c>
      <c r="N125" s="211" t="s">
        <v>44</v>
      </c>
      <c r="O125" s="42"/>
      <c r="P125" s="212">
        <f>O125*H125</f>
        <v>0</v>
      </c>
      <c r="Q125" s="212">
        <v>0</v>
      </c>
      <c r="R125" s="212">
        <f>Q125*H125</f>
        <v>0</v>
      </c>
      <c r="S125" s="212">
        <v>0</v>
      </c>
      <c r="T125" s="213">
        <f>S125*H125</f>
        <v>0</v>
      </c>
      <c r="AR125" s="19" t="s">
        <v>121</v>
      </c>
      <c r="AT125" s="19" t="s">
        <v>117</v>
      </c>
      <c r="AU125" s="19" t="s">
        <v>23</v>
      </c>
      <c r="AY125" s="19" t="s">
        <v>116</v>
      </c>
      <c r="BE125" s="214">
        <f>IF(N125="základní",J125,0)</f>
        <v>0</v>
      </c>
      <c r="BF125" s="214">
        <f>IF(N125="snížená",J125,0)</f>
        <v>0</v>
      </c>
      <c r="BG125" s="214">
        <f>IF(N125="zákl. přenesená",J125,0)</f>
        <v>0</v>
      </c>
      <c r="BH125" s="214">
        <f>IF(N125="sníž. přenesená",J125,0)</f>
        <v>0</v>
      </c>
      <c r="BI125" s="214">
        <f>IF(N125="nulová",J125,0)</f>
        <v>0</v>
      </c>
      <c r="BJ125" s="19" t="s">
        <v>23</v>
      </c>
      <c r="BK125" s="214">
        <f>ROUND(I125*H125,1)</f>
        <v>0</v>
      </c>
      <c r="BL125" s="19" t="s">
        <v>121</v>
      </c>
      <c r="BM125" s="19" t="s">
        <v>271</v>
      </c>
    </row>
    <row r="126" s="1" customFormat="1" ht="16.5" customHeight="1">
      <c r="B126" s="41"/>
      <c r="C126" s="203" t="s">
        <v>272</v>
      </c>
      <c r="D126" s="203" t="s">
        <v>117</v>
      </c>
      <c r="E126" s="204" t="s">
        <v>273</v>
      </c>
      <c r="F126" s="205" t="s">
        <v>274</v>
      </c>
      <c r="G126" s="206" t="s">
        <v>120</v>
      </c>
      <c r="H126" s="207">
        <v>1</v>
      </c>
      <c r="I126" s="208"/>
      <c r="J126" s="209">
        <f>ROUND(I126*H126,1)</f>
        <v>0</v>
      </c>
      <c r="K126" s="205" t="s">
        <v>21</v>
      </c>
      <c r="L126" s="67"/>
      <c r="M126" s="210" t="s">
        <v>21</v>
      </c>
      <c r="N126" s="211" t="s">
        <v>44</v>
      </c>
      <c r="O126" s="42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AR126" s="19" t="s">
        <v>121</v>
      </c>
      <c r="AT126" s="19" t="s">
        <v>117</v>
      </c>
      <c r="AU126" s="19" t="s">
        <v>23</v>
      </c>
      <c r="AY126" s="19" t="s">
        <v>116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9" t="s">
        <v>23</v>
      </c>
      <c r="BK126" s="214">
        <f>ROUND(I126*H126,1)</f>
        <v>0</v>
      </c>
      <c r="BL126" s="19" t="s">
        <v>121</v>
      </c>
      <c r="BM126" s="19" t="s">
        <v>275</v>
      </c>
    </row>
    <row r="127" s="1" customFormat="1" ht="16.5" customHeight="1">
      <c r="B127" s="41"/>
      <c r="C127" s="203" t="s">
        <v>198</v>
      </c>
      <c r="D127" s="203" t="s">
        <v>117</v>
      </c>
      <c r="E127" s="204" t="s">
        <v>276</v>
      </c>
      <c r="F127" s="205" t="s">
        <v>277</v>
      </c>
      <c r="G127" s="206" t="s">
        <v>120</v>
      </c>
      <c r="H127" s="207">
        <v>1</v>
      </c>
      <c r="I127" s="208"/>
      <c r="J127" s="209">
        <f>ROUND(I127*H127,1)</f>
        <v>0</v>
      </c>
      <c r="K127" s="205" t="s">
        <v>21</v>
      </c>
      <c r="L127" s="67"/>
      <c r="M127" s="210" t="s">
        <v>21</v>
      </c>
      <c r="N127" s="211" t="s">
        <v>44</v>
      </c>
      <c r="O127" s="42"/>
      <c r="P127" s="212">
        <f>O127*H127</f>
        <v>0</v>
      </c>
      <c r="Q127" s="212">
        <v>0</v>
      </c>
      <c r="R127" s="212">
        <f>Q127*H127</f>
        <v>0</v>
      </c>
      <c r="S127" s="212">
        <v>0</v>
      </c>
      <c r="T127" s="213">
        <f>S127*H127</f>
        <v>0</v>
      </c>
      <c r="AR127" s="19" t="s">
        <v>121</v>
      </c>
      <c r="AT127" s="19" t="s">
        <v>117</v>
      </c>
      <c r="AU127" s="19" t="s">
        <v>23</v>
      </c>
      <c r="AY127" s="19" t="s">
        <v>116</v>
      </c>
      <c r="BE127" s="214">
        <f>IF(N127="základní",J127,0)</f>
        <v>0</v>
      </c>
      <c r="BF127" s="214">
        <f>IF(N127="snížená",J127,0)</f>
        <v>0</v>
      </c>
      <c r="BG127" s="214">
        <f>IF(N127="zákl. přenesená",J127,0)</f>
        <v>0</v>
      </c>
      <c r="BH127" s="214">
        <f>IF(N127="sníž. přenesená",J127,0)</f>
        <v>0</v>
      </c>
      <c r="BI127" s="214">
        <f>IF(N127="nulová",J127,0)</f>
        <v>0</v>
      </c>
      <c r="BJ127" s="19" t="s">
        <v>23</v>
      </c>
      <c r="BK127" s="214">
        <f>ROUND(I127*H127,1)</f>
        <v>0</v>
      </c>
      <c r="BL127" s="19" t="s">
        <v>121</v>
      </c>
      <c r="BM127" s="19" t="s">
        <v>278</v>
      </c>
    </row>
    <row r="128" s="1" customFormat="1" ht="16.5" customHeight="1">
      <c r="B128" s="41"/>
      <c r="C128" s="203" t="s">
        <v>279</v>
      </c>
      <c r="D128" s="203" t="s">
        <v>117</v>
      </c>
      <c r="E128" s="204" t="s">
        <v>280</v>
      </c>
      <c r="F128" s="205" t="s">
        <v>281</v>
      </c>
      <c r="G128" s="206" t="s">
        <v>128</v>
      </c>
      <c r="H128" s="207">
        <v>1</v>
      </c>
      <c r="I128" s="208"/>
      <c r="J128" s="209">
        <f>ROUND(I128*H128,1)</f>
        <v>0</v>
      </c>
      <c r="K128" s="205" t="s">
        <v>21</v>
      </c>
      <c r="L128" s="67"/>
      <c r="M128" s="210" t="s">
        <v>21</v>
      </c>
      <c r="N128" s="211" t="s">
        <v>44</v>
      </c>
      <c r="O128" s="42"/>
      <c r="P128" s="212">
        <f>O128*H128</f>
        <v>0</v>
      </c>
      <c r="Q128" s="212">
        <v>0</v>
      </c>
      <c r="R128" s="212">
        <f>Q128*H128</f>
        <v>0</v>
      </c>
      <c r="S128" s="212">
        <v>0</v>
      </c>
      <c r="T128" s="213">
        <f>S128*H128</f>
        <v>0</v>
      </c>
      <c r="AR128" s="19" t="s">
        <v>121</v>
      </c>
      <c r="AT128" s="19" t="s">
        <v>117</v>
      </c>
      <c r="AU128" s="19" t="s">
        <v>23</v>
      </c>
      <c r="AY128" s="19" t="s">
        <v>116</v>
      </c>
      <c r="BE128" s="214">
        <f>IF(N128="základní",J128,0)</f>
        <v>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9" t="s">
        <v>23</v>
      </c>
      <c r="BK128" s="214">
        <f>ROUND(I128*H128,1)</f>
        <v>0</v>
      </c>
      <c r="BL128" s="19" t="s">
        <v>121</v>
      </c>
      <c r="BM128" s="19" t="s">
        <v>282</v>
      </c>
    </row>
    <row r="129" s="1" customFormat="1" ht="25.5" customHeight="1">
      <c r="B129" s="41"/>
      <c r="C129" s="203" t="s">
        <v>201</v>
      </c>
      <c r="D129" s="203" t="s">
        <v>117</v>
      </c>
      <c r="E129" s="204" t="s">
        <v>283</v>
      </c>
      <c r="F129" s="205" t="s">
        <v>284</v>
      </c>
      <c r="G129" s="206" t="s">
        <v>128</v>
      </c>
      <c r="H129" s="207">
        <v>1</v>
      </c>
      <c r="I129" s="208"/>
      <c r="J129" s="209">
        <f>ROUND(I129*H129,1)</f>
        <v>0</v>
      </c>
      <c r="K129" s="205" t="s">
        <v>21</v>
      </c>
      <c r="L129" s="67"/>
      <c r="M129" s="210" t="s">
        <v>21</v>
      </c>
      <c r="N129" s="211" t="s">
        <v>44</v>
      </c>
      <c r="O129" s="42"/>
      <c r="P129" s="212">
        <f>O129*H129</f>
        <v>0</v>
      </c>
      <c r="Q129" s="212">
        <v>0</v>
      </c>
      <c r="R129" s="212">
        <f>Q129*H129</f>
        <v>0</v>
      </c>
      <c r="S129" s="212">
        <v>0</v>
      </c>
      <c r="T129" s="213">
        <f>S129*H129</f>
        <v>0</v>
      </c>
      <c r="AR129" s="19" t="s">
        <v>121</v>
      </c>
      <c r="AT129" s="19" t="s">
        <v>117</v>
      </c>
      <c r="AU129" s="19" t="s">
        <v>23</v>
      </c>
      <c r="AY129" s="19" t="s">
        <v>116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9" t="s">
        <v>23</v>
      </c>
      <c r="BK129" s="214">
        <f>ROUND(I129*H129,1)</f>
        <v>0</v>
      </c>
      <c r="BL129" s="19" t="s">
        <v>121</v>
      </c>
      <c r="BM129" s="19" t="s">
        <v>285</v>
      </c>
    </row>
    <row r="130" s="9" customFormat="1" ht="37.44" customHeight="1">
      <c r="B130" s="189"/>
      <c r="C130" s="190"/>
      <c r="D130" s="191" t="s">
        <v>72</v>
      </c>
      <c r="E130" s="192" t="s">
        <v>286</v>
      </c>
      <c r="F130" s="192" t="s">
        <v>287</v>
      </c>
      <c r="G130" s="190"/>
      <c r="H130" s="190"/>
      <c r="I130" s="193"/>
      <c r="J130" s="194">
        <f>BK130</f>
        <v>0</v>
      </c>
      <c r="K130" s="190"/>
      <c r="L130" s="195"/>
      <c r="M130" s="196"/>
      <c r="N130" s="197"/>
      <c r="O130" s="197"/>
      <c r="P130" s="198">
        <f>SUM(P131:P133)</f>
        <v>0</v>
      </c>
      <c r="Q130" s="197"/>
      <c r="R130" s="198">
        <f>SUM(R131:R133)</f>
        <v>0</v>
      </c>
      <c r="S130" s="197"/>
      <c r="T130" s="199">
        <f>SUM(T131:T133)</f>
        <v>0</v>
      </c>
      <c r="AR130" s="200" t="s">
        <v>23</v>
      </c>
      <c r="AT130" s="201" t="s">
        <v>72</v>
      </c>
      <c r="AU130" s="201" t="s">
        <v>73</v>
      </c>
      <c r="AY130" s="200" t="s">
        <v>116</v>
      </c>
      <c r="BK130" s="202">
        <f>SUM(BK131:BK133)</f>
        <v>0</v>
      </c>
    </row>
    <row r="131" s="1" customFormat="1" ht="16.5" customHeight="1">
      <c r="B131" s="41"/>
      <c r="C131" s="203" t="s">
        <v>288</v>
      </c>
      <c r="D131" s="203" t="s">
        <v>117</v>
      </c>
      <c r="E131" s="204" t="s">
        <v>289</v>
      </c>
      <c r="F131" s="205" t="s">
        <v>290</v>
      </c>
      <c r="G131" s="206" t="s">
        <v>128</v>
      </c>
      <c r="H131" s="207">
        <v>1</v>
      </c>
      <c r="I131" s="208"/>
      <c r="J131" s="209">
        <f>ROUND(I131*H131,1)</f>
        <v>0</v>
      </c>
      <c r="K131" s="205" t="s">
        <v>21</v>
      </c>
      <c r="L131" s="67"/>
      <c r="M131" s="210" t="s">
        <v>21</v>
      </c>
      <c r="N131" s="211" t="s">
        <v>44</v>
      </c>
      <c r="O131" s="42"/>
      <c r="P131" s="212">
        <f>O131*H131</f>
        <v>0</v>
      </c>
      <c r="Q131" s="212">
        <v>0</v>
      </c>
      <c r="R131" s="212">
        <f>Q131*H131</f>
        <v>0</v>
      </c>
      <c r="S131" s="212">
        <v>0</v>
      </c>
      <c r="T131" s="213">
        <f>S131*H131</f>
        <v>0</v>
      </c>
      <c r="AR131" s="19" t="s">
        <v>121</v>
      </c>
      <c r="AT131" s="19" t="s">
        <v>117</v>
      </c>
      <c r="AU131" s="19" t="s">
        <v>23</v>
      </c>
      <c r="AY131" s="19" t="s">
        <v>116</v>
      </c>
      <c r="BE131" s="214">
        <f>IF(N131="základní",J131,0)</f>
        <v>0</v>
      </c>
      <c r="BF131" s="214">
        <f>IF(N131="snížená",J131,0)</f>
        <v>0</v>
      </c>
      <c r="BG131" s="214">
        <f>IF(N131="zákl. přenesená",J131,0)</f>
        <v>0</v>
      </c>
      <c r="BH131" s="214">
        <f>IF(N131="sníž. přenesená",J131,0)</f>
        <v>0</v>
      </c>
      <c r="BI131" s="214">
        <f>IF(N131="nulová",J131,0)</f>
        <v>0</v>
      </c>
      <c r="BJ131" s="19" t="s">
        <v>23</v>
      </c>
      <c r="BK131" s="214">
        <f>ROUND(I131*H131,1)</f>
        <v>0</v>
      </c>
      <c r="BL131" s="19" t="s">
        <v>121</v>
      </c>
      <c r="BM131" s="19" t="s">
        <v>291</v>
      </c>
    </row>
    <row r="132" s="1" customFormat="1" ht="16.5" customHeight="1">
      <c r="B132" s="41"/>
      <c r="C132" s="203" t="s">
        <v>205</v>
      </c>
      <c r="D132" s="203" t="s">
        <v>117</v>
      </c>
      <c r="E132" s="204" t="s">
        <v>292</v>
      </c>
      <c r="F132" s="205" t="s">
        <v>293</v>
      </c>
      <c r="G132" s="206" t="s">
        <v>128</v>
      </c>
      <c r="H132" s="207">
        <v>1</v>
      </c>
      <c r="I132" s="208"/>
      <c r="J132" s="209">
        <f>ROUND(I132*H132,1)</f>
        <v>0</v>
      </c>
      <c r="K132" s="205" t="s">
        <v>21</v>
      </c>
      <c r="L132" s="67"/>
      <c r="M132" s="210" t="s">
        <v>21</v>
      </c>
      <c r="N132" s="211" t="s">
        <v>44</v>
      </c>
      <c r="O132" s="42"/>
      <c r="P132" s="212">
        <f>O132*H132</f>
        <v>0</v>
      </c>
      <c r="Q132" s="212">
        <v>0</v>
      </c>
      <c r="R132" s="212">
        <f>Q132*H132</f>
        <v>0</v>
      </c>
      <c r="S132" s="212">
        <v>0</v>
      </c>
      <c r="T132" s="213">
        <f>S132*H132</f>
        <v>0</v>
      </c>
      <c r="AR132" s="19" t="s">
        <v>121</v>
      </c>
      <c r="AT132" s="19" t="s">
        <v>117</v>
      </c>
      <c r="AU132" s="19" t="s">
        <v>23</v>
      </c>
      <c r="AY132" s="19" t="s">
        <v>116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9" t="s">
        <v>23</v>
      </c>
      <c r="BK132" s="214">
        <f>ROUND(I132*H132,1)</f>
        <v>0</v>
      </c>
      <c r="BL132" s="19" t="s">
        <v>121</v>
      </c>
      <c r="BM132" s="19" t="s">
        <v>294</v>
      </c>
    </row>
    <row r="133" s="1" customFormat="1" ht="16.5" customHeight="1">
      <c r="B133" s="41"/>
      <c r="C133" s="203" t="s">
        <v>295</v>
      </c>
      <c r="D133" s="203" t="s">
        <v>117</v>
      </c>
      <c r="E133" s="204" t="s">
        <v>296</v>
      </c>
      <c r="F133" s="205" t="s">
        <v>297</v>
      </c>
      <c r="G133" s="206" t="s">
        <v>128</v>
      </c>
      <c r="H133" s="207">
        <v>1</v>
      </c>
      <c r="I133" s="208"/>
      <c r="J133" s="209">
        <f>ROUND(I133*H133,1)</f>
        <v>0</v>
      </c>
      <c r="K133" s="205" t="s">
        <v>21</v>
      </c>
      <c r="L133" s="67"/>
      <c r="M133" s="210" t="s">
        <v>21</v>
      </c>
      <c r="N133" s="215" t="s">
        <v>44</v>
      </c>
      <c r="O133" s="216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AR133" s="19" t="s">
        <v>121</v>
      </c>
      <c r="AT133" s="19" t="s">
        <v>117</v>
      </c>
      <c r="AU133" s="19" t="s">
        <v>23</v>
      </c>
      <c r="AY133" s="19" t="s">
        <v>116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9" t="s">
        <v>23</v>
      </c>
      <c r="BK133" s="214">
        <f>ROUND(I133*H133,1)</f>
        <v>0</v>
      </c>
      <c r="BL133" s="19" t="s">
        <v>121</v>
      </c>
      <c r="BM133" s="19" t="s">
        <v>298</v>
      </c>
    </row>
    <row r="134" s="1" customFormat="1" ht="6.96" customHeight="1">
      <c r="B134" s="62"/>
      <c r="C134" s="63"/>
      <c r="D134" s="63"/>
      <c r="E134" s="63"/>
      <c r="F134" s="63"/>
      <c r="G134" s="63"/>
      <c r="H134" s="63"/>
      <c r="I134" s="157"/>
      <c r="J134" s="63"/>
      <c r="K134" s="63"/>
      <c r="L134" s="67"/>
    </row>
  </sheetData>
  <sheetProtection sheet="1" autoFilter="0" formatColumns="0" formatRows="0" objects="1" scenarios="1" spinCount="100000" saltValue="fuoH+J0nOqWqWii9GP62edXGk88MrZjyFHONkDW+hNAVLaVoK4+4o9+kmOMiOpZxrIpxHTRaB8I1gpR4W83nvw==" hashValue="v97Gn9GErEkoLrucSvJ0WQndDEQBTZY+ooCE0qnUNO8aHuXSoyTokb4LpmNp16DQmPzPYLmU1j+kOcKMvu0usw==" algorithmName="SHA-512" password="CC35"/>
  <autoFilter ref="C78:K133"/>
  <mergeCells count="10">
    <mergeCell ref="E7:H7"/>
    <mergeCell ref="E9:H9"/>
    <mergeCell ref="E24:H24"/>
    <mergeCell ref="E45:H45"/>
    <mergeCell ref="E47:H47"/>
    <mergeCell ref="J51:J52"/>
    <mergeCell ref="E69:H69"/>
    <mergeCell ref="E71:H71"/>
    <mergeCell ref="G1:H1"/>
    <mergeCell ref="L2:V2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19" customWidth="1"/>
    <col min="2" max="2" width="1.664063" style="219" customWidth="1"/>
    <col min="3" max="4" width="5" style="219" customWidth="1"/>
    <col min="5" max="5" width="11.67" style="219" customWidth="1"/>
    <col min="6" max="6" width="9.17" style="219" customWidth="1"/>
    <col min="7" max="7" width="5" style="219" customWidth="1"/>
    <col min="8" max="8" width="77.83" style="219" customWidth="1"/>
    <col min="9" max="10" width="20" style="219" customWidth="1"/>
    <col min="11" max="11" width="1.664063" style="219" customWidth="1"/>
  </cols>
  <sheetData>
    <row r="1" ht="37.5" customHeight="1"/>
    <row r="2" ht="7.5" customHeight="1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="10" customFormat="1" ht="45" customHeight="1">
      <c r="B3" s="223"/>
      <c r="C3" s="224" t="s">
        <v>299</v>
      </c>
      <c r="D3" s="224"/>
      <c r="E3" s="224"/>
      <c r="F3" s="224"/>
      <c r="G3" s="224"/>
      <c r="H3" s="224"/>
      <c r="I3" s="224"/>
      <c r="J3" s="224"/>
      <c r="K3" s="225"/>
    </row>
    <row r="4" ht="25.5" customHeight="1">
      <c r="B4" s="226"/>
      <c r="C4" s="227" t="s">
        <v>300</v>
      </c>
      <c r="D4" s="227"/>
      <c r="E4" s="227"/>
      <c r="F4" s="227"/>
      <c r="G4" s="227"/>
      <c r="H4" s="227"/>
      <c r="I4" s="227"/>
      <c r="J4" s="227"/>
      <c r="K4" s="228"/>
    </row>
    <row r="5" ht="5.25" customHeight="1">
      <c r="B5" s="226"/>
      <c r="C5" s="229"/>
      <c r="D5" s="229"/>
      <c r="E5" s="229"/>
      <c r="F5" s="229"/>
      <c r="G5" s="229"/>
      <c r="H5" s="229"/>
      <c r="I5" s="229"/>
      <c r="J5" s="229"/>
      <c r="K5" s="228"/>
    </row>
    <row r="6" ht="15" customHeight="1">
      <c r="B6" s="226"/>
      <c r="C6" s="230" t="s">
        <v>301</v>
      </c>
      <c r="D6" s="230"/>
      <c r="E6" s="230"/>
      <c r="F6" s="230"/>
      <c r="G6" s="230"/>
      <c r="H6" s="230"/>
      <c r="I6" s="230"/>
      <c r="J6" s="230"/>
      <c r="K6" s="228"/>
    </row>
    <row r="7" ht="15" customHeight="1">
      <c r="B7" s="231"/>
      <c r="C7" s="230" t="s">
        <v>302</v>
      </c>
      <c r="D7" s="230"/>
      <c r="E7" s="230"/>
      <c r="F7" s="230"/>
      <c r="G7" s="230"/>
      <c r="H7" s="230"/>
      <c r="I7" s="230"/>
      <c r="J7" s="230"/>
      <c r="K7" s="228"/>
    </row>
    <row r="8" ht="12.75" customHeight="1">
      <c r="B8" s="231"/>
      <c r="C8" s="230"/>
      <c r="D8" s="230"/>
      <c r="E8" s="230"/>
      <c r="F8" s="230"/>
      <c r="G8" s="230"/>
      <c r="H8" s="230"/>
      <c r="I8" s="230"/>
      <c r="J8" s="230"/>
      <c r="K8" s="228"/>
    </row>
    <row r="9" ht="15" customHeight="1">
      <c r="B9" s="231"/>
      <c r="C9" s="230" t="s">
        <v>303</v>
      </c>
      <c r="D9" s="230"/>
      <c r="E9" s="230"/>
      <c r="F9" s="230"/>
      <c r="G9" s="230"/>
      <c r="H9" s="230"/>
      <c r="I9" s="230"/>
      <c r="J9" s="230"/>
      <c r="K9" s="228"/>
    </row>
    <row r="10" ht="15" customHeight="1">
      <c r="B10" s="231"/>
      <c r="C10" s="230"/>
      <c r="D10" s="230" t="s">
        <v>304</v>
      </c>
      <c r="E10" s="230"/>
      <c r="F10" s="230"/>
      <c r="G10" s="230"/>
      <c r="H10" s="230"/>
      <c r="I10" s="230"/>
      <c r="J10" s="230"/>
      <c r="K10" s="228"/>
    </row>
    <row r="11" ht="15" customHeight="1">
      <c r="B11" s="231"/>
      <c r="C11" s="232"/>
      <c r="D11" s="230" t="s">
        <v>305</v>
      </c>
      <c r="E11" s="230"/>
      <c r="F11" s="230"/>
      <c r="G11" s="230"/>
      <c r="H11" s="230"/>
      <c r="I11" s="230"/>
      <c r="J11" s="230"/>
      <c r="K11" s="228"/>
    </row>
    <row r="12" ht="12.75" customHeight="1">
      <c r="B12" s="231"/>
      <c r="C12" s="232"/>
      <c r="D12" s="232"/>
      <c r="E12" s="232"/>
      <c r="F12" s="232"/>
      <c r="G12" s="232"/>
      <c r="H12" s="232"/>
      <c r="I12" s="232"/>
      <c r="J12" s="232"/>
      <c r="K12" s="228"/>
    </row>
    <row r="13" ht="15" customHeight="1">
      <c r="B13" s="231"/>
      <c r="C13" s="232"/>
      <c r="D13" s="230" t="s">
        <v>306</v>
      </c>
      <c r="E13" s="230"/>
      <c r="F13" s="230"/>
      <c r="G13" s="230"/>
      <c r="H13" s="230"/>
      <c r="I13" s="230"/>
      <c r="J13" s="230"/>
      <c r="K13" s="228"/>
    </row>
    <row r="14" ht="15" customHeight="1">
      <c r="B14" s="231"/>
      <c r="C14" s="232"/>
      <c r="D14" s="230" t="s">
        <v>307</v>
      </c>
      <c r="E14" s="230"/>
      <c r="F14" s="230"/>
      <c r="G14" s="230"/>
      <c r="H14" s="230"/>
      <c r="I14" s="230"/>
      <c r="J14" s="230"/>
      <c r="K14" s="228"/>
    </row>
    <row r="15" ht="15" customHeight="1">
      <c r="B15" s="231"/>
      <c r="C15" s="232"/>
      <c r="D15" s="230" t="s">
        <v>308</v>
      </c>
      <c r="E15" s="230"/>
      <c r="F15" s="230"/>
      <c r="G15" s="230"/>
      <c r="H15" s="230"/>
      <c r="I15" s="230"/>
      <c r="J15" s="230"/>
      <c r="K15" s="228"/>
    </row>
    <row r="16" ht="15" customHeight="1">
      <c r="B16" s="231"/>
      <c r="C16" s="232"/>
      <c r="D16" s="232"/>
      <c r="E16" s="233" t="s">
        <v>80</v>
      </c>
      <c r="F16" s="230" t="s">
        <v>309</v>
      </c>
      <c r="G16" s="230"/>
      <c r="H16" s="230"/>
      <c r="I16" s="230"/>
      <c r="J16" s="230"/>
      <c r="K16" s="228"/>
    </row>
    <row r="17" ht="15" customHeight="1">
      <c r="B17" s="231"/>
      <c r="C17" s="232"/>
      <c r="D17" s="232"/>
      <c r="E17" s="233" t="s">
        <v>310</v>
      </c>
      <c r="F17" s="230" t="s">
        <v>311</v>
      </c>
      <c r="G17" s="230"/>
      <c r="H17" s="230"/>
      <c r="I17" s="230"/>
      <c r="J17" s="230"/>
      <c r="K17" s="228"/>
    </row>
    <row r="18" ht="15" customHeight="1">
      <c r="B18" s="231"/>
      <c r="C18" s="232"/>
      <c r="D18" s="232"/>
      <c r="E18" s="233" t="s">
        <v>312</v>
      </c>
      <c r="F18" s="230" t="s">
        <v>313</v>
      </c>
      <c r="G18" s="230"/>
      <c r="H18" s="230"/>
      <c r="I18" s="230"/>
      <c r="J18" s="230"/>
      <c r="K18" s="228"/>
    </row>
    <row r="19" ht="15" customHeight="1">
      <c r="B19" s="231"/>
      <c r="C19" s="232"/>
      <c r="D19" s="232"/>
      <c r="E19" s="233" t="s">
        <v>314</v>
      </c>
      <c r="F19" s="230" t="s">
        <v>315</v>
      </c>
      <c r="G19" s="230"/>
      <c r="H19" s="230"/>
      <c r="I19" s="230"/>
      <c r="J19" s="230"/>
      <c r="K19" s="228"/>
    </row>
    <row r="20" ht="15" customHeight="1">
      <c r="B20" s="231"/>
      <c r="C20" s="232"/>
      <c r="D20" s="232"/>
      <c r="E20" s="233" t="s">
        <v>316</v>
      </c>
      <c r="F20" s="230" t="s">
        <v>317</v>
      </c>
      <c r="G20" s="230"/>
      <c r="H20" s="230"/>
      <c r="I20" s="230"/>
      <c r="J20" s="230"/>
      <c r="K20" s="228"/>
    </row>
    <row r="21" ht="15" customHeight="1">
      <c r="B21" s="231"/>
      <c r="C21" s="232"/>
      <c r="D21" s="232"/>
      <c r="E21" s="233" t="s">
        <v>318</v>
      </c>
      <c r="F21" s="230" t="s">
        <v>319</v>
      </c>
      <c r="G21" s="230"/>
      <c r="H21" s="230"/>
      <c r="I21" s="230"/>
      <c r="J21" s="230"/>
      <c r="K21" s="228"/>
    </row>
    <row r="22" ht="12.75" customHeight="1">
      <c r="B22" s="231"/>
      <c r="C22" s="232"/>
      <c r="D22" s="232"/>
      <c r="E22" s="232"/>
      <c r="F22" s="232"/>
      <c r="G22" s="232"/>
      <c r="H22" s="232"/>
      <c r="I22" s="232"/>
      <c r="J22" s="232"/>
      <c r="K22" s="228"/>
    </row>
    <row r="23" ht="15" customHeight="1">
      <c r="B23" s="231"/>
      <c r="C23" s="230" t="s">
        <v>320</v>
      </c>
      <c r="D23" s="230"/>
      <c r="E23" s="230"/>
      <c r="F23" s="230"/>
      <c r="G23" s="230"/>
      <c r="H23" s="230"/>
      <c r="I23" s="230"/>
      <c r="J23" s="230"/>
      <c r="K23" s="228"/>
    </row>
    <row r="24" ht="15" customHeight="1">
      <c r="B24" s="231"/>
      <c r="C24" s="230" t="s">
        <v>321</v>
      </c>
      <c r="D24" s="230"/>
      <c r="E24" s="230"/>
      <c r="F24" s="230"/>
      <c r="G24" s="230"/>
      <c r="H24" s="230"/>
      <c r="I24" s="230"/>
      <c r="J24" s="230"/>
      <c r="K24" s="228"/>
    </row>
    <row r="25" ht="15" customHeight="1">
      <c r="B25" s="231"/>
      <c r="C25" s="230"/>
      <c r="D25" s="230" t="s">
        <v>322</v>
      </c>
      <c r="E25" s="230"/>
      <c r="F25" s="230"/>
      <c r="G25" s="230"/>
      <c r="H25" s="230"/>
      <c r="I25" s="230"/>
      <c r="J25" s="230"/>
      <c r="K25" s="228"/>
    </row>
    <row r="26" ht="15" customHeight="1">
      <c r="B26" s="231"/>
      <c r="C26" s="232"/>
      <c r="D26" s="230" t="s">
        <v>323</v>
      </c>
      <c r="E26" s="230"/>
      <c r="F26" s="230"/>
      <c r="G26" s="230"/>
      <c r="H26" s="230"/>
      <c r="I26" s="230"/>
      <c r="J26" s="230"/>
      <c r="K26" s="228"/>
    </row>
    <row r="27" ht="12.75" customHeight="1">
      <c r="B27" s="231"/>
      <c r="C27" s="232"/>
      <c r="D27" s="232"/>
      <c r="E27" s="232"/>
      <c r="F27" s="232"/>
      <c r="G27" s="232"/>
      <c r="H27" s="232"/>
      <c r="I27" s="232"/>
      <c r="J27" s="232"/>
      <c r="K27" s="228"/>
    </row>
    <row r="28" ht="15" customHeight="1">
      <c r="B28" s="231"/>
      <c r="C28" s="232"/>
      <c r="D28" s="230" t="s">
        <v>324</v>
      </c>
      <c r="E28" s="230"/>
      <c r="F28" s="230"/>
      <c r="G28" s="230"/>
      <c r="H28" s="230"/>
      <c r="I28" s="230"/>
      <c r="J28" s="230"/>
      <c r="K28" s="228"/>
    </row>
    <row r="29" ht="15" customHeight="1">
      <c r="B29" s="231"/>
      <c r="C29" s="232"/>
      <c r="D29" s="230" t="s">
        <v>325</v>
      </c>
      <c r="E29" s="230"/>
      <c r="F29" s="230"/>
      <c r="G29" s="230"/>
      <c r="H29" s="230"/>
      <c r="I29" s="230"/>
      <c r="J29" s="230"/>
      <c r="K29" s="228"/>
    </row>
    <row r="30" ht="12.75" customHeight="1">
      <c r="B30" s="231"/>
      <c r="C30" s="232"/>
      <c r="D30" s="232"/>
      <c r="E30" s="232"/>
      <c r="F30" s="232"/>
      <c r="G30" s="232"/>
      <c r="H30" s="232"/>
      <c r="I30" s="232"/>
      <c r="J30" s="232"/>
      <c r="K30" s="228"/>
    </row>
    <row r="31" ht="15" customHeight="1">
      <c r="B31" s="231"/>
      <c r="C31" s="232"/>
      <c r="D31" s="230" t="s">
        <v>326</v>
      </c>
      <c r="E31" s="230"/>
      <c r="F31" s="230"/>
      <c r="G31" s="230"/>
      <c r="H31" s="230"/>
      <c r="I31" s="230"/>
      <c r="J31" s="230"/>
      <c r="K31" s="228"/>
    </row>
    <row r="32" ht="15" customHeight="1">
      <c r="B32" s="231"/>
      <c r="C32" s="232"/>
      <c r="D32" s="230" t="s">
        <v>327</v>
      </c>
      <c r="E32" s="230"/>
      <c r="F32" s="230"/>
      <c r="G32" s="230"/>
      <c r="H32" s="230"/>
      <c r="I32" s="230"/>
      <c r="J32" s="230"/>
      <c r="K32" s="228"/>
    </row>
    <row r="33" ht="15" customHeight="1">
      <c r="B33" s="231"/>
      <c r="C33" s="232"/>
      <c r="D33" s="230" t="s">
        <v>328</v>
      </c>
      <c r="E33" s="230"/>
      <c r="F33" s="230"/>
      <c r="G33" s="230"/>
      <c r="H33" s="230"/>
      <c r="I33" s="230"/>
      <c r="J33" s="230"/>
      <c r="K33" s="228"/>
    </row>
    <row r="34" ht="15" customHeight="1">
      <c r="B34" s="231"/>
      <c r="C34" s="232"/>
      <c r="D34" s="230"/>
      <c r="E34" s="234" t="s">
        <v>101</v>
      </c>
      <c r="F34" s="230"/>
      <c r="G34" s="230" t="s">
        <v>329</v>
      </c>
      <c r="H34" s="230"/>
      <c r="I34" s="230"/>
      <c r="J34" s="230"/>
      <c r="K34" s="228"/>
    </row>
    <row r="35" ht="30.75" customHeight="1">
      <c r="B35" s="231"/>
      <c r="C35" s="232"/>
      <c r="D35" s="230"/>
      <c r="E35" s="234" t="s">
        <v>330</v>
      </c>
      <c r="F35" s="230"/>
      <c r="G35" s="230" t="s">
        <v>331</v>
      </c>
      <c r="H35" s="230"/>
      <c r="I35" s="230"/>
      <c r="J35" s="230"/>
      <c r="K35" s="228"/>
    </row>
    <row r="36" ht="15" customHeight="1">
      <c r="B36" s="231"/>
      <c r="C36" s="232"/>
      <c r="D36" s="230"/>
      <c r="E36" s="234" t="s">
        <v>54</v>
      </c>
      <c r="F36" s="230"/>
      <c r="G36" s="230" t="s">
        <v>332</v>
      </c>
      <c r="H36" s="230"/>
      <c r="I36" s="230"/>
      <c r="J36" s="230"/>
      <c r="K36" s="228"/>
    </row>
    <row r="37" ht="15" customHeight="1">
      <c r="B37" s="231"/>
      <c r="C37" s="232"/>
      <c r="D37" s="230"/>
      <c r="E37" s="234" t="s">
        <v>102</v>
      </c>
      <c r="F37" s="230"/>
      <c r="G37" s="230" t="s">
        <v>333</v>
      </c>
      <c r="H37" s="230"/>
      <c r="I37" s="230"/>
      <c r="J37" s="230"/>
      <c r="K37" s="228"/>
    </row>
    <row r="38" ht="15" customHeight="1">
      <c r="B38" s="231"/>
      <c r="C38" s="232"/>
      <c r="D38" s="230"/>
      <c r="E38" s="234" t="s">
        <v>103</v>
      </c>
      <c r="F38" s="230"/>
      <c r="G38" s="230" t="s">
        <v>334</v>
      </c>
      <c r="H38" s="230"/>
      <c r="I38" s="230"/>
      <c r="J38" s="230"/>
      <c r="K38" s="228"/>
    </row>
    <row r="39" ht="15" customHeight="1">
      <c r="B39" s="231"/>
      <c r="C39" s="232"/>
      <c r="D39" s="230"/>
      <c r="E39" s="234" t="s">
        <v>104</v>
      </c>
      <c r="F39" s="230"/>
      <c r="G39" s="230" t="s">
        <v>335</v>
      </c>
      <c r="H39" s="230"/>
      <c r="I39" s="230"/>
      <c r="J39" s="230"/>
      <c r="K39" s="228"/>
    </row>
    <row r="40" ht="15" customHeight="1">
      <c r="B40" s="231"/>
      <c r="C40" s="232"/>
      <c r="D40" s="230"/>
      <c r="E40" s="234" t="s">
        <v>336</v>
      </c>
      <c r="F40" s="230"/>
      <c r="G40" s="230" t="s">
        <v>337</v>
      </c>
      <c r="H40" s="230"/>
      <c r="I40" s="230"/>
      <c r="J40" s="230"/>
      <c r="K40" s="228"/>
    </row>
    <row r="41" ht="15" customHeight="1">
      <c r="B41" s="231"/>
      <c r="C41" s="232"/>
      <c r="D41" s="230"/>
      <c r="E41" s="234"/>
      <c r="F41" s="230"/>
      <c r="G41" s="230" t="s">
        <v>338</v>
      </c>
      <c r="H41" s="230"/>
      <c r="I41" s="230"/>
      <c r="J41" s="230"/>
      <c r="K41" s="228"/>
    </row>
    <row r="42" ht="15" customHeight="1">
      <c r="B42" s="231"/>
      <c r="C42" s="232"/>
      <c r="D42" s="230"/>
      <c r="E42" s="234" t="s">
        <v>339</v>
      </c>
      <c r="F42" s="230"/>
      <c r="G42" s="230" t="s">
        <v>340</v>
      </c>
      <c r="H42" s="230"/>
      <c r="I42" s="230"/>
      <c r="J42" s="230"/>
      <c r="K42" s="228"/>
    </row>
    <row r="43" ht="15" customHeight="1">
      <c r="B43" s="231"/>
      <c r="C43" s="232"/>
      <c r="D43" s="230"/>
      <c r="E43" s="234" t="s">
        <v>106</v>
      </c>
      <c r="F43" s="230"/>
      <c r="G43" s="230" t="s">
        <v>341</v>
      </c>
      <c r="H43" s="230"/>
      <c r="I43" s="230"/>
      <c r="J43" s="230"/>
      <c r="K43" s="228"/>
    </row>
    <row r="44" ht="12.75" customHeight="1">
      <c r="B44" s="231"/>
      <c r="C44" s="232"/>
      <c r="D44" s="230"/>
      <c r="E44" s="230"/>
      <c r="F44" s="230"/>
      <c r="G44" s="230"/>
      <c r="H44" s="230"/>
      <c r="I44" s="230"/>
      <c r="J44" s="230"/>
      <c r="K44" s="228"/>
    </row>
    <row r="45" ht="15" customHeight="1">
      <c r="B45" s="231"/>
      <c r="C45" s="232"/>
      <c r="D45" s="230" t="s">
        <v>342</v>
      </c>
      <c r="E45" s="230"/>
      <c r="F45" s="230"/>
      <c r="G45" s="230"/>
      <c r="H45" s="230"/>
      <c r="I45" s="230"/>
      <c r="J45" s="230"/>
      <c r="K45" s="228"/>
    </row>
    <row r="46" ht="15" customHeight="1">
      <c r="B46" s="231"/>
      <c r="C46" s="232"/>
      <c r="D46" s="232"/>
      <c r="E46" s="230" t="s">
        <v>343</v>
      </c>
      <c r="F46" s="230"/>
      <c r="G46" s="230"/>
      <c r="H46" s="230"/>
      <c r="I46" s="230"/>
      <c r="J46" s="230"/>
      <c r="K46" s="228"/>
    </row>
    <row r="47" ht="15" customHeight="1">
      <c r="B47" s="231"/>
      <c r="C47" s="232"/>
      <c r="D47" s="232"/>
      <c r="E47" s="230" t="s">
        <v>344</v>
      </c>
      <c r="F47" s="230"/>
      <c r="G47" s="230"/>
      <c r="H47" s="230"/>
      <c r="I47" s="230"/>
      <c r="J47" s="230"/>
      <c r="K47" s="228"/>
    </row>
    <row r="48" ht="15" customHeight="1">
      <c r="B48" s="231"/>
      <c r="C48" s="232"/>
      <c r="D48" s="232"/>
      <c r="E48" s="230" t="s">
        <v>345</v>
      </c>
      <c r="F48" s="230"/>
      <c r="G48" s="230"/>
      <c r="H48" s="230"/>
      <c r="I48" s="230"/>
      <c r="J48" s="230"/>
      <c r="K48" s="228"/>
    </row>
    <row r="49" ht="15" customHeight="1">
      <c r="B49" s="231"/>
      <c r="C49" s="232"/>
      <c r="D49" s="230" t="s">
        <v>346</v>
      </c>
      <c r="E49" s="230"/>
      <c r="F49" s="230"/>
      <c r="G49" s="230"/>
      <c r="H49" s="230"/>
      <c r="I49" s="230"/>
      <c r="J49" s="230"/>
      <c r="K49" s="228"/>
    </row>
    <row r="50" ht="25.5" customHeight="1">
      <c r="B50" s="226"/>
      <c r="C50" s="227" t="s">
        <v>347</v>
      </c>
      <c r="D50" s="227"/>
      <c r="E50" s="227"/>
      <c r="F50" s="227"/>
      <c r="G50" s="227"/>
      <c r="H50" s="227"/>
      <c r="I50" s="227"/>
      <c r="J50" s="227"/>
      <c r="K50" s="228"/>
    </row>
    <row r="51" ht="5.25" customHeight="1">
      <c r="B51" s="226"/>
      <c r="C51" s="229"/>
      <c r="D51" s="229"/>
      <c r="E51" s="229"/>
      <c r="F51" s="229"/>
      <c r="G51" s="229"/>
      <c r="H51" s="229"/>
      <c r="I51" s="229"/>
      <c r="J51" s="229"/>
      <c r="K51" s="228"/>
    </row>
    <row r="52" ht="15" customHeight="1">
      <c r="B52" s="226"/>
      <c r="C52" s="230" t="s">
        <v>348</v>
      </c>
      <c r="D52" s="230"/>
      <c r="E52" s="230"/>
      <c r="F52" s="230"/>
      <c r="G52" s="230"/>
      <c r="H52" s="230"/>
      <c r="I52" s="230"/>
      <c r="J52" s="230"/>
      <c r="K52" s="228"/>
    </row>
    <row r="53" ht="15" customHeight="1">
      <c r="B53" s="226"/>
      <c r="C53" s="230" t="s">
        <v>349</v>
      </c>
      <c r="D53" s="230"/>
      <c r="E53" s="230"/>
      <c r="F53" s="230"/>
      <c r="G53" s="230"/>
      <c r="H53" s="230"/>
      <c r="I53" s="230"/>
      <c r="J53" s="230"/>
      <c r="K53" s="228"/>
    </row>
    <row r="54" ht="12.75" customHeight="1">
      <c r="B54" s="226"/>
      <c r="C54" s="230"/>
      <c r="D54" s="230"/>
      <c r="E54" s="230"/>
      <c r="F54" s="230"/>
      <c r="G54" s="230"/>
      <c r="H54" s="230"/>
      <c r="I54" s="230"/>
      <c r="J54" s="230"/>
      <c r="K54" s="228"/>
    </row>
    <row r="55" ht="15" customHeight="1">
      <c r="B55" s="226"/>
      <c r="C55" s="230" t="s">
        <v>350</v>
      </c>
      <c r="D55" s="230"/>
      <c r="E55" s="230"/>
      <c r="F55" s="230"/>
      <c r="G55" s="230"/>
      <c r="H55" s="230"/>
      <c r="I55" s="230"/>
      <c r="J55" s="230"/>
      <c r="K55" s="228"/>
    </row>
    <row r="56" ht="15" customHeight="1">
      <c r="B56" s="226"/>
      <c r="C56" s="232"/>
      <c r="D56" s="230" t="s">
        <v>351</v>
      </c>
      <c r="E56" s="230"/>
      <c r="F56" s="230"/>
      <c r="G56" s="230"/>
      <c r="H56" s="230"/>
      <c r="I56" s="230"/>
      <c r="J56" s="230"/>
      <c r="K56" s="228"/>
    </row>
    <row r="57" ht="15" customHeight="1">
      <c r="B57" s="226"/>
      <c r="C57" s="232"/>
      <c r="D57" s="230" t="s">
        <v>352</v>
      </c>
      <c r="E57" s="230"/>
      <c r="F57" s="230"/>
      <c r="G57" s="230"/>
      <c r="H57" s="230"/>
      <c r="I57" s="230"/>
      <c r="J57" s="230"/>
      <c r="K57" s="228"/>
    </row>
    <row r="58" ht="15" customHeight="1">
      <c r="B58" s="226"/>
      <c r="C58" s="232"/>
      <c r="D58" s="230" t="s">
        <v>353</v>
      </c>
      <c r="E58" s="230"/>
      <c r="F58" s="230"/>
      <c r="G58" s="230"/>
      <c r="H58" s="230"/>
      <c r="I58" s="230"/>
      <c r="J58" s="230"/>
      <c r="K58" s="228"/>
    </row>
    <row r="59" ht="15" customHeight="1">
      <c r="B59" s="226"/>
      <c r="C59" s="232"/>
      <c r="D59" s="230" t="s">
        <v>354</v>
      </c>
      <c r="E59" s="230"/>
      <c r="F59" s="230"/>
      <c r="G59" s="230"/>
      <c r="H59" s="230"/>
      <c r="I59" s="230"/>
      <c r="J59" s="230"/>
      <c r="K59" s="228"/>
    </row>
    <row r="60" ht="15" customHeight="1">
      <c r="B60" s="226"/>
      <c r="C60" s="232"/>
      <c r="D60" s="235" t="s">
        <v>355</v>
      </c>
      <c r="E60" s="235"/>
      <c r="F60" s="235"/>
      <c r="G60" s="235"/>
      <c r="H60" s="235"/>
      <c r="I60" s="235"/>
      <c r="J60" s="235"/>
      <c r="K60" s="228"/>
    </row>
    <row r="61" ht="15" customHeight="1">
      <c r="B61" s="226"/>
      <c r="C61" s="232"/>
      <c r="D61" s="230" t="s">
        <v>356</v>
      </c>
      <c r="E61" s="230"/>
      <c r="F61" s="230"/>
      <c r="G61" s="230"/>
      <c r="H61" s="230"/>
      <c r="I61" s="230"/>
      <c r="J61" s="230"/>
      <c r="K61" s="228"/>
    </row>
    <row r="62" ht="12.75" customHeight="1">
      <c r="B62" s="226"/>
      <c r="C62" s="232"/>
      <c r="D62" s="232"/>
      <c r="E62" s="236"/>
      <c r="F62" s="232"/>
      <c r="G62" s="232"/>
      <c r="H62" s="232"/>
      <c r="I62" s="232"/>
      <c r="J62" s="232"/>
      <c r="K62" s="228"/>
    </row>
    <row r="63" ht="15" customHeight="1">
      <c r="B63" s="226"/>
      <c r="C63" s="232"/>
      <c r="D63" s="230" t="s">
        <v>357</v>
      </c>
      <c r="E63" s="230"/>
      <c r="F63" s="230"/>
      <c r="G63" s="230"/>
      <c r="H63" s="230"/>
      <c r="I63" s="230"/>
      <c r="J63" s="230"/>
      <c r="K63" s="228"/>
    </row>
    <row r="64" ht="15" customHeight="1">
      <c r="B64" s="226"/>
      <c r="C64" s="232"/>
      <c r="D64" s="235" t="s">
        <v>358</v>
      </c>
      <c r="E64" s="235"/>
      <c r="F64" s="235"/>
      <c r="G64" s="235"/>
      <c r="H64" s="235"/>
      <c r="I64" s="235"/>
      <c r="J64" s="235"/>
      <c r="K64" s="228"/>
    </row>
    <row r="65" ht="15" customHeight="1">
      <c r="B65" s="226"/>
      <c r="C65" s="232"/>
      <c r="D65" s="230" t="s">
        <v>359</v>
      </c>
      <c r="E65" s="230"/>
      <c r="F65" s="230"/>
      <c r="G65" s="230"/>
      <c r="H65" s="230"/>
      <c r="I65" s="230"/>
      <c r="J65" s="230"/>
      <c r="K65" s="228"/>
    </row>
    <row r="66" ht="15" customHeight="1">
      <c r="B66" s="226"/>
      <c r="C66" s="232"/>
      <c r="D66" s="230" t="s">
        <v>360</v>
      </c>
      <c r="E66" s="230"/>
      <c r="F66" s="230"/>
      <c r="G66" s="230"/>
      <c r="H66" s="230"/>
      <c r="I66" s="230"/>
      <c r="J66" s="230"/>
      <c r="K66" s="228"/>
    </row>
    <row r="67" ht="15" customHeight="1">
      <c r="B67" s="226"/>
      <c r="C67" s="232"/>
      <c r="D67" s="230" t="s">
        <v>361</v>
      </c>
      <c r="E67" s="230"/>
      <c r="F67" s="230"/>
      <c r="G67" s="230"/>
      <c r="H67" s="230"/>
      <c r="I67" s="230"/>
      <c r="J67" s="230"/>
      <c r="K67" s="228"/>
    </row>
    <row r="68" ht="15" customHeight="1">
      <c r="B68" s="226"/>
      <c r="C68" s="232"/>
      <c r="D68" s="230" t="s">
        <v>362</v>
      </c>
      <c r="E68" s="230"/>
      <c r="F68" s="230"/>
      <c r="G68" s="230"/>
      <c r="H68" s="230"/>
      <c r="I68" s="230"/>
      <c r="J68" s="230"/>
      <c r="K68" s="228"/>
    </row>
    <row r="69" ht="12.75" customHeight="1">
      <c r="B69" s="237"/>
      <c r="C69" s="238"/>
      <c r="D69" s="238"/>
      <c r="E69" s="238"/>
      <c r="F69" s="238"/>
      <c r="G69" s="238"/>
      <c r="H69" s="238"/>
      <c r="I69" s="238"/>
      <c r="J69" s="238"/>
      <c r="K69" s="239"/>
    </row>
    <row r="70" ht="18.75" customHeight="1">
      <c r="B70" s="240"/>
      <c r="C70" s="240"/>
      <c r="D70" s="240"/>
      <c r="E70" s="240"/>
      <c r="F70" s="240"/>
      <c r="G70" s="240"/>
      <c r="H70" s="240"/>
      <c r="I70" s="240"/>
      <c r="J70" s="240"/>
      <c r="K70" s="241"/>
    </row>
    <row r="71" ht="18.75" customHeight="1">
      <c r="B71" s="241"/>
      <c r="C71" s="241"/>
      <c r="D71" s="241"/>
      <c r="E71" s="241"/>
      <c r="F71" s="241"/>
      <c r="G71" s="241"/>
      <c r="H71" s="241"/>
      <c r="I71" s="241"/>
      <c r="J71" s="241"/>
      <c r="K71" s="241"/>
    </row>
    <row r="72" ht="7.5" customHeight="1">
      <c r="B72" s="242"/>
      <c r="C72" s="243"/>
      <c r="D72" s="243"/>
      <c r="E72" s="243"/>
      <c r="F72" s="243"/>
      <c r="G72" s="243"/>
      <c r="H72" s="243"/>
      <c r="I72" s="243"/>
      <c r="J72" s="243"/>
      <c r="K72" s="244"/>
    </row>
    <row r="73" ht="45" customHeight="1">
      <c r="B73" s="245"/>
      <c r="C73" s="246" t="s">
        <v>87</v>
      </c>
      <c r="D73" s="246"/>
      <c r="E73" s="246"/>
      <c r="F73" s="246"/>
      <c r="G73" s="246"/>
      <c r="H73" s="246"/>
      <c r="I73" s="246"/>
      <c r="J73" s="246"/>
      <c r="K73" s="247"/>
    </row>
    <row r="74" ht="17.25" customHeight="1">
      <c r="B74" s="245"/>
      <c r="C74" s="248" t="s">
        <v>363</v>
      </c>
      <c r="D74" s="248"/>
      <c r="E74" s="248"/>
      <c r="F74" s="248" t="s">
        <v>364</v>
      </c>
      <c r="G74" s="249"/>
      <c r="H74" s="248" t="s">
        <v>102</v>
      </c>
      <c r="I74" s="248" t="s">
        <v>58</v>
      </c>
      <c r="J74" s="248" t="s">
        <v>365</v>
      </c>
      <c r="K74" s="247"/>
    </row>
    <row r="75" ht="17.25" customHeight="1">
      <c r="B75" s="245"/>
      <c r="C75" s="250" t="s">
        <v>366</v>
      </c>
      <c r="D75" s="250"/>
      <c r="E75" s="250"/>
      <c r="F75" s="251" t="s">
        <v>367</v>
      </c>
      <c r="G75" s="252"/>
      <c r="H75" s="250"/>
      <c r="I75" s="250"/>
      <c r="J75" s="250" t="s">
        <v>368</v>
      </c>
      <c r="K75" s="247"/>
    </row>
    <row r="76" ht="5.25" customHeight="1">
      <c r="B76" s="245"/>
      <c r="C76" s="253"/>
      <c r="D76" s="253"/>
      <c r="E76" s="253"/>
      <c r="F76" s="253"/>
      <c r="G76" s="254"/>
      <c r="H76" s="253"/>
      <c r="I76" s="253"/>
      <c r="J76" s="253"/>
      <c r="K76" s="247"/>
    </row>
    <row r="77" ht="15" customHeight="1">
      <c r="B77" s="245"/>
      <c r="C77" s="234" t="s">
        <v>54</v>
      </c>
      <c r="D77" s="253"/>
      <c r="E77" s="253"/>
      <c r="F77" s="255" t="s">
        <v>369</v>
      </c>
      <c r="G77" s="254"/>
      <c r="H77" s="234" t="s">
        <v>370</v>
      </c>
      <c r="I77" s="234" t="s">
        <v>371</v>
      </c>
      <c r="J77" s="234">
        <v>20</v>
      </c>
      <c r="K77" s="247"/>
    </row>
    <row r="78" ht="15" customHeight="1">
      <c r="B78" s="245"/>
      <c r="C78" s="234" t="s">
        <v>372</v>
      </c>
      <c r="D78" s="234"/>
      <c r="E78" s="234"/>
      <c r="F78" s="255" t="s">
        <v>369</v>
      </c>
      <c r="G78" s="254"/>
      <c r="H78" s="234" t="s">
        <v>373</v>
      </c>
      <c r="I78" s="234" t="s">
        <v>371</v>
      </c>
      <c r="J78" s="234">
        <v>120</v>
      </c>
      <c r="K78" s="247"/>
    </row>
    <row r="79" ht="15" customHeight="1">
      <c r="B79" s="256"/>
      <c r="C79" s="234" t="s">
        <v>374</v>
      </c>
      <c r="D79" s="234"/>
      <c r="E79" s="234"/>
      <c r="F79" s="255" t="s">
        <v>375</v>
      </c>
      <c r="G79" s="254"/>
      <c r="H79" s="234" t="s">
        <v>376</v>
      </c>
      <c r="I79" s="234" t="s">
        <v>371</v>
      </c>
      <c r="J79" s="234">
        <v>50</v>
      </c>
      <c r="K79" s="247"/>
    </row>
    <row r="80" ht="15" customHeight="1">
      <c r="B80" s="256"/>
      <c r="C80" s="234" t="s">
        <v>377</v>
      </c>
      <c r="D80" s="234"/>
      <c r="E80" s="234"/>
      <c r="F80" s="255" t="s">
        <v>369</v>
      </c>
      <c r="G80" s="254"/>
      <c r="H80" s="234" t="s">
        <v>378</v>
      </c>
      <c r="I80" s="234" t="s">
        <v>379</v>
      </c>
      <c r="J80" s="234"/>
      <c r="K80" s="247"/>
    </row>
    <row r="81" ht="15" customHeight="1">
      <c r="B81" s="256"/>
      <c r="C81" s="257" t="s">
        <v>380</v>
      </c>
      <c r="D81" s="257"/>
      <c r="E81" s="257"/>
      <c r="F81" s="258" t="s">
        <v>375</v>
      </c>
      <c r="G81" s="257"/>
      <c r="H81" s="257" t="s">
        <v>381</v>
      </c>
      <c r="I81" s="257" t="s">
        <v>371</v>
      </c>
      <c r="J81" s="257">
        <v>15</v>
      </c>
      <c r="K81" s="247"/>
    </row>
    <row r="82" ht="15" customHeight="1">
      <c r="B82" s="256"/>
      <c r="C82" s="257" t="s">
        <v>382</v>
      </c>
      <c r="D82" s="257"/>
      <c r="E82" s="257"/>
      <c r="F82" s="258" t="s">
        <v>375</v>
      </c>
      <c r="G82" s="257"/>
      <c r="H82" s="257" t="s">
        <v>383</v>
      </c>
      <c r="I82" s="257" t="s">
        <v>371</v>
      </c>
      <c r="J82" s="257">
        <v>15</v>
      </c>
      <c r="K82" s="247"/>
    </row>
    <row r="83" ht="15" customHeight="1">
      <c r="B83" s="256"/>
      <c r="C83" s="257" t="s">
        <v>384</v>
      </c>
      <c r="D83" s="257"/>
      <c r="E83" s="257"/>
      <c r="F83" s="258" t="s">
        <v>375</v>
      </c>
      <c r="G83" s="257"/>
      <c r="H83" s="257" t="s">
        <v>385</v>
      </c>
      <c r="I83" s="257" t="s">
        <v>371</v>
      </c>
      <c r="J83" s="257">
        <v>20</v>
      </c>
      <c r="K83" s="247"/>
    </row>
    <row r="84" ht="15" customHeight="1">
      <c r="B84" s="256"/>
      <c r="C84" s="257" t="s">
        <v>386</v>
      </c>
      <c r="D84" s="257"/>
      <c r="E84" s="257"/>
      <c r="F84" s="258" t="s">
        <v>375</v>
      </c>
      <c r="G84" s="257"/>
      <c r="H84" s="257" t="s">
        <v>387</v>
      </c>
      <c r="I84" s="257" t="s">
        <v>371</v>
      </c>
      <c r="J84" s="257">
        <v>20</v>
      </c>
      <c r="K84" s="247"/>
    </row>
    <row r="85" ht="15" customHeight="1">
      <c r="B85" s="256"/>
      <c r="C85" s="234" t="s">
        <v>388</v>
      </c>
      <c r="D85" s="234"/>
      <c r="E85" s="234"/>
      <c r="F85" s="255" t="s">
        <v>375</v>
      </c>
      <c r="G85" s="254"/>
      <c r="H85" s="234" t="s">
        <v>389</v>
      </c>
      <c r="I85" s="234" t="s">
        <v>371</v>
      </c>
      <c r="J85" s="234">
        <v>50</v>
      </c>
      <c r="K85" s="247"/>
    </row>
    <row r="86" ht="15" customHeight="1">
      <c r="B86" s="256"/>
      <c r="C86" s="234" t="s">
        <v>390</v>
      </c>
      <c r="D86" s="234"/>
      <c r="E86" s="234"/>
      <c r="F86" s="255" t="s">
        <v>375</v>
      </c>
      <c r="G86" s="254"/>
      <c r="H86" s="234" t="s">
        <v>391</v>
      </c>
      <c r="I86" s="234" t="s">
        <v>371</v>
      </c>
      <c r="J86" s="234">
        <v>20</v>
      </c>
      <c r="K86" s="247"/>
    </row>
    <row r="87" ht="15" customHeight="1">
      <c r="B87" s="256"/>
      <c r="C87" s="234" t="s">
        <v>392</v>
      </c>
      <c r="D87" s="234"/>
      <c r="E87" s="234"/>
      <c r="F87" s="255" t="s">
        <v>375</v>
      </c>
      <c r="G87" s="254"/>
      <c r="H87" s="234" t="s">
        <v>393</v>
      </c>
      <c r="I87" s="234" t="s">
        <v>371</v>
      </c>
      <c r="J87" s="234">
        <v>20</v>
      </c>
      <c r="K87" s="247"/>
    </row>
    <row r="88" ht="15" customHeight="1">
      <c r="B88" s="256"/>
      <c r="C88" s="234" t="s">
        <v>394</v>
      </c>
      <c r="D88" s="234"/>
      <c r="E88" s="234"/>
      <c r="F88" s="255" t="s">
        <v>375</v>
      </c>
      <c r="G88" s="254"/>
      <c r="H88" s="234" t="s">
        <v>395</v>
      </c>
      <c r="I88" s="234" t="s">
        <v>371</v>
      </c>
      <c r="J88" s="234">
        <v>50</v>
      </c>
      <c r="K88" s="247"/>
    </row>
    <row r="89" ht="15" customHeight="1">
      <c r="B89" s="256"/>
      <c r="C89" s="234" t="s">
        <v>396</v>
      </c>
      <c r="D89" s="234"/>
      <c r="E89" s="234"/>
      <c r="F89" s="255" t="s">
        <v>375</v>
      </c>
      <c r="G89" s="254"/>
      <c r="H89" s="234" t="s">
        <v>396</v>
      </c>
      <c r="I89" s="234" t="s">
        <v>371</v>
      </c>
      <c r="J89" s="234">
        <v>50</v>
      </c>
      <c r="K89" s="247"/>
    </row>
    <row r="90" ht="15" customHeight="1">
      <c r="B90" s="256"/>
      <c r="C90" s="234" t="s">
        <v>107</v>
      </c>
      <c r="D90" s="234"/>
      <c r="E90" s="234"/>
      <c r="F90" s="255" t="s">
        <v>375</v>
      </c>
      <c r="G90" s="254"/>
      <c r="H90" s="234" t="s">
        <v>397</v>
      </c>
      <c r="I90" s="234" t="s">
        <v>371</v>
      </c>
      <c r="J90" s="234">
        <v>255</v>
      </c>
      <c r="K90" s="247"/>
    </row>
    <row r="91" ht="15" customHeight="1">
      <c r="B91" s="256"/>
      <c r="C91" s="234" t="s">
        <v>398</v>
      </c>
      <c r="D91" s="234"/>
      <c r="E91" s="234"/>
      <c r="F91" s="255" t="s">
        <v>369</v>
      </c>
      <c r="G91" s="254"/>
      <c r="H91" s="234" t="s">
        <v>399</v>
      </c>
      <c r="I91" s="234" t="s">
        <v>400</v>
      </c>
      <c r="J91" s="234"/>
      <c r="K91" s="247"/>
    </row>
    <row r="92" ht="15" customHeight="1">
      <c r="B92" s="256"/>
      <c r="C92" s="234" t="s">
        <v>401</v>
      </c>
      <c r="D92" s="234"/>
      <c r="E92" s="234"/>
      <c r="F92" s="255" t="s">
        <v>369</v>
      </c>
      <c r="G92" s="254"/>
      <c r="H92" s="234" t="s">
        <v>402</v>
      </c>
      <c r="I92" s="234" t="s">
        <v>403</v>
      </c>
      <c r="J92" s="234"/>
      <c r="K92" s="247"/>
    </row>
    <row r="93" ht="15" customHeight="1">
      <c r="B93" s="256"/>
      <c r="C93" s="234" t="s">
        <v>404</v>
      </c>
      <c r="D93" s="234"/>
      <c r="E93" s="234"/>
      <c r="F93" s="255" t="s">
        <v>369</v>
      </c>
      <c r="G93" s="254"/>
      <c r="H93" s="234" t="s">
        <v>404</v>
      </c>
      <c r="I93" s="234" t="s">
        <v>403</v>
      </c>
      <c r="J93" s="234"/>
      <c r="K93" s="247"/>
    </row>
    <row r="94" ht="15" customHeight="1">
      <c r="B94" s="256"/>
      <c r="C94" s="234" t="s">
        <v>39</v>
      </c>
      <c r="D94" s="234"/>
      <c r="E94" s="234"/>
      <c r="F94" s="255" t="s">
        <v>369</v>
      </c>
      <c r="G94" s="254"/>
      <c r="H94" s="234" t="s">
        <v>405</v>
      </c>
      <c r="I94" s="234" t="s">
        <v>403</v>
      </c>
      <c r="J94" s="234"/>
      <c r="K94" s="247"/>
    </row>
    <row r="95" ht="15" customHeight="1">
      <c r="B95" s="256"/>
      <c r="C95" s="234" t="s">
        <v>49</v>
      </c>
      <c r="D95" s="234"/>
      <c r="E95" s="234"/>
      <c r="F95" s="255" t="s">
        <v>369</v>
      </c>
      <c r="G95" s="254"/>
      <c r="H95" s="234" t="s">
        <v>406</v>
      </c>
      <c r="I95" s="234" t="s">
        <v>403</v>
      </c>
      <c r="J95" s="234"/>
      <c r="K95" s="247"/>
    </row>
    <row r="96" ht="15" customHeight="1">
      <c r="B96" s="259"/>
      <c r="C96" s="260"/>
      <c r="D96" s="260"/>
      <c r="E96" s="260"/>
      <c r="F96" s="260"/>
      <c r="G96" s="260"/>
      <c r="H96" s="260"/>
      <c r="I96" s="260"/>
      <c r="J96" s="260"/>
      <c r="K96" s="261"/>
    </row>
    <row r="97" ht="18.75" customHeight="1">
      <c r="B97" s="262"/>
      <c r="C97" s="263"/>
      <c r="D97" s="263"/>
      <c r="E97" s="263"/>
      <c r="F97" s="263"/>
      <c r="G97" s="263"/>
      <c r="H97" s="263"/>
      <c r="I97" s="263"/>
      <c r="J97" s="263"/>
      <c r="K97" s="262"/>
    </row>
    <row r="98" ht="18.75" customHeight="1">
      <c r="B98" s="241"/>
      <c r="C98" s="241"/>
      <c r="D98" s="241"/>
      <c r="E98" s="241"/>
      <c r="F98" s="241"/>
      <c r="G98" s="241"/>
      <c r="H98" s="241"/>
      <c r="I98" s="241"/>
      <c r="J98" s="241"/>
      <c r="K98" s="241"/>
    </row>
    <row r="99" ht="7.5" customHeight="1">
      <c r="B99" s="242"/>
      <c r="C99" s="243"/>
      <c r="D99" s="243"/>
      <c r="E99" s="243"/>
      <c r="F99" s="243"/>
      <c r="G99" s="243"/>
      <c r="H99" s="243"/>
      <c r="I99" s="243"/>
      <c r="J99" s="243"/>
      <c r="K99" s="244"/>
    </row>
    <row r="100" ht="45" customHeight="1">
      <c r="B100" s="245"/>
      <c r="C100" s="246" t="s">
        <v>407</v>
      </c>
      <c r="D100" s="246"/>
      <c r="E100" s="246"/>
      <c r="F100" s="246"/>
      <c r="G100" s="246"/>
      <c r="H100" s="246"/>
      <c r="I100" s="246"/>
      <c r="J100" s="246"/>
      <c r="K100" s="247"/>
    </row>
    <row r="101" ht="17.25" customHeight="1">
      <c r="B101" s="245"/>
      <c r="C101" s="248" t="s">
        <v>363</v>
      </c>
      <c r="D101" s="248"/>
      <c r="E101" s="248"/>
      <c r="F101" s="248" t="s">
        <v>364</v>
      </c>
      <c r="G101" s="249"/>
      <c r="H101" s="248" t="s">
        <v>102</v>
      </c>
      <c r="I101" s="248" t="s">
        <v>58</v>
      </c>
      <c r="J101" s="248" t="s">
        <v>365</v>
      </c>
      <c r="K101" s="247"/>
    </row>
    <row r="102" ht="17.25" customHeight="1">
      <c r="B102" s="245"/>
      <c r="C102" s="250" t="s">
        <v>366</v>
      </c>
      <c r="D102" s="250"/>
      <c r="E102" s="250"/>
      <c r="F102" s="251" t="s">
        <v>367</v>
      </c>
      <c r="G102" s="252"/>
      <c r="H102" s="250"/>
      <c r="I102" s="250"/>
      <c r="J102" s="250" t="s">
        <v>368</v>
      </c>
      <c r="K102" s="247"/>
    </row>
    <row r="103" ht="5.25" customHeight="1">
      <c r="B103" s="245"/>
      <c r="C103" s="248"/>
      <c r="D103" s="248"/>
      <c r="E103" s="248"/>
      <c r="F103" s="248"/>
      <c r="G103" s="264"/>
      <c r="H103" s="248"/>
      <c r="I103" s="248"/>
      <c r="J103" s="248"/>
      <c r="K103" s="247"/>
    </row>
    <row r="104" ht="15" customHeight="1">
      <c r="B104" s="245"/>
      <c r="C104" s="234" t="s">
        <v>54</v>
      </c>
      <c r="D104" s="253"/>
      <c r="E104" s="253"/>
      <c r="F104" s="255" t="s">
        <v>369</v>
      </c>
      <c r="G104" s="264"/>
      <c r="H104" s="234" t="s">
        <v>408</v>
      </c>
      <c r="I104" s="234" t="s">
        <v>371</v>
      </c>
      <c r="J104" s="234">
        <v>20</v>
      </c>
      <c r="K104" s="247"/>
    </row>
    <row r="105" ht="15" customHeight="1">
      <c r="B105" s="245"/>
      <c r="C105" s="234" t="s">
        <v>372</v>
      </c>
      <c r="D105" s="234"/>
      <c r="E105" s="234"/>
      <c r="F105" s="255" t="s">
        <v>369</v>
      </c>
      <c r="G105" s="234"/>
      <c r="H105" s="234" t="s">
        <v>408</v>
      </c>
      <c r="I105" s="234" t="s">
        <v>371</v>
      </c>
      <c r="J105" s="234">
        <v>120</v>
      </c>
      <c r="K105" s="247"/>
    </row>
    <row r="106" ht="15" customHeight="1">
      <c r="B106" s="256"/>
      <c r="C106" s="234" t="s">
        <v>374</v>
      </c>
      <c r="D106" s="234"/>
      <c r="E106" s="234"/>
      <c r="F106" s="255" t="s">
        <v>375</v>
      </c>
      <c r="G106" s="234"/>
      <c r="H106" s="234" t="s">
        <v>408</v>
      </c>
      <c r="I106" s="234" t="s">
        <v>371</v>
      </c>
      <c r="J106" s="234">
        <v>50</v>
      </c>
      <c r="K106" s="247"/>
    </row>
    <row r="107" ht="15" customHeight="1">
      <c r="B107" s="256"/>
      <c r="C107" s="234" t="s">
        <v>377</v>
      </c>
      <c r="D107" s="234"/>
      <c r="E107" s="234"/>
      <c r="F107" s="255" t="s">
        <v>369</v>
      </c>
      <c r="G107" s="234"/>
      <c r="H107" s="234" t="s">
        <v>408</v>
      </c>
      <c r="I107" s="234" t="s">
        <v>379</v>
      </c>
      <c r="J107" s="234"/>
      <c r="K107" s="247"/>
    </row>
    <row r="108" ht="15" customHeight="1">
      <c r="B108" s="256"/>
      <c r="C108" s="234" t="s">
        <v>388</v>
      </c>
      <c r="D108" s="234"/>
      <c r="E108" s="234"/>
      <c r="F108" s="255" t="s">
        <v>375</v>
      </c>
      <c r="G108" s="234"/>
      <c r="H108" s="234" t="s">
        <v>408</v>
      </c>
      <c r="I108" s="234" t="s">
        <v>371</v>
      </c>
      <c r="J108" s="234">
        <v>50</v>
      </c>
      <c r="K108" s="247"/>
    </row>
    <row r="109" ht="15" customHeight="1">
      <c r="B109" s="256"/>
      <c r="C109" s="234" t="s">
        <v>396</v>
      </c>
      <c r="D109" s="234"/>
      <c r="E109" s="234"/>
      <c r="F109" s="255" t="s">
        <v>375</v>
      </c>
      <c r="G109" s="234"/>
      <c r="H109" s="234" t="s">
        <v>408</v>
      </c>
      <c r="I109" s="234" t="s">
        <v>371</v>
      </c>
      <c r="J109" s="234">
        <v>50</v>
      </c>
      <c r="K109" s="247"/>
    </row>
    <row r="110" ht="15" customHeight="1">
      <c r="B110" s="256"/>
      <c r="C110" s="234" t="s">
        <v>394</v>
      </c>
      <c r="D110" s="234"/>
      <c r="E110" s="234"/>
      <c r="F110" s="255" t="s">
        <v>375</v>
      </c>
      <c r="G110" s="234"/>
      <c r="H110" s="234" t="s">
        <v>408</v>
      </c>
      <c r="I110" s="234" t="s">
        <v>371</v>
      </c>
      <c r="J110" s="234">
        <v>50</v>
      </c>
      <c r="K110" s="247"/>
    </row>
    <row r="111" ht="15" customHeight="1">
      <c r="B111" s="256"/>
      <c r="C111" s="234" t="s">
        <v>54</v>
      </c>
      <c r="D111" s="234"/>
      <c r="E111" s="234"/>
      <c r="F111" s="255" t="s">
        <v>369</v>
      </c>
      <c r="G111" s="234"/>
      <c r="H111" s="234" t="s">
        <v>409</v>
      </c>
      <c r="I111" s="234" t="s">
        <v>371</v>
      </c>
      <c r="J111" s="234">
        <v>20</v>
      </c>
      <c r="K111" s="247"/>
    </row>
    <row r="112" ht="15" customHeight="1">
      <c r="B112" s="256"/>
      <c r="C112" s="234" t="s">
        <v>410</v>
      </c>
      <c r="D112" s="234"/>
      <c r="E112" s="234"/>
      <c r="F112" s="255" t="s">
        <v>369</v>
      </c>
      <c r="G112" s="234"/>
      <c r="H112" s="234" t="s">
        <v>411</v>
      </c>
      <c r="I112" s="234" t="s">
        <v>371</v>
      </c>
      <c r="J112" s="234">
        <v>120</v>
      </c>
      <c r="K112" s="247"/>
    </row>
    <row r="113" ht="15" customHeight="1">
      <c r="B113" s="256"/>
      <c r="C113" s="234" t="s">
        <v>39</v>
      </c>
      <c r="D113" s="234"/>
      <c r="E113" s="234"/>
      <c r="F113" s="255" t="s">
        <v>369</v>
      </c>
      <c r="G113" s="234"/>
      <c r="H113" s="234" t="s">
        <v>412</v>
      </c>
      <c r="I113" s="234" t="s">
        <v>403</v>
      </c>
      <c r="J113" s="234"/>
      <c r="K113" s="247"/>
    </row>
    <row r="114" ht="15" customHeight="1">
      <c r="B114" s="256"/>
      <c r="C114" s="234" t="s">
        <v>49</v>
      </c>
      <c r="D114" s="234"/>
      <c r="E114" s="234"/>
      <c r="F114" s="255" t="s">
        <v>369</v>
      </c>
      <c r="G114" s="234"/>
      <c r="H114" s="234" t="s">
        <v>413</v>
      </c>
      <c r="I114" s="234" t="s">
        <v>403</v>
      </c>
      <c r="J114" s="234"/>
      <c r="K114" s="247"/>
    </row>
    <row r="115" ht="15" customHeight="1">
      <c r="B115" s="256"/>
      <c r="C115" s="234" t="s">
        <v>58</v>
      </c>
      <c r="D115" s="234"/>
      <c r="E115" s="234"/>
      <c r="F115" s="255" t="s">
        <v>369</v>
      </c>
      <c r="G115" s="234"/>
      <c r="H115" s="234" t="s">
        <v>414</v>
      </c>
      <c r="I115" s="234" t="s">
        <v>415</v>
      </c>
      <c r="J115" s="234"/>
      <c r="K115" s="247"/>
    </row>
    <row r="116" ht="15" customHeight="1">
      <c r="B116" s="259"/>
      <c r="C116" s="265"/>
      <c r="D116" s="265"/>
      <c r="E116" s="265"/>
      <c r="F116" s="265"/>
      <c r="G116" s="265"/>
      <c r="H116" s="265"/>
      <c r="I116" s="265"/>
      <c r="J116" s="265"/>
      <c r="K116" s="261"/>
    </row>
    <row r="117" ht="18.75" customHeight="1">
      <c r="B117" s="266"/>
      <c r="C117" s="230"/>
      <c r="D117" s="230"/>
      <c r="E117" s="230"/>
      <c r="F117" s="267"/>
      <c r="G117" s="230"/>
      <c r="H117" s="230"/>
      <c r="I117" s="230"/>
      <c r="J117" s="230"/>
      <c r="K117" s="266"/>
    </row>
    <row r="118" ht="18.75" customHeight="1"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</row>
    <row r="119" ht="7.5" customHeight="1">
      <c r="B119" s="268"/>
      <c r="C119" s="269"/>
      <c r="D119" s="269"/>
      <c r="E119" s="269"/>
      <c r="F119" s="269"/>
      <c r="G119" s="269"/>
      <c r="H119" s="269"/>
      <c r="I119" s="269"/>
      <c r="J119" s="269"/>
      <c r="K119" s="270"/>
    </row>
    <row r="120" ht="45" customHeight="1">
      <c r="B120" s="271"/>
      <c r="C120" s="224" t="s">
        <v>416</v>
      </c>
      <c r="D120" s="224"/>
      <c r="E120" s="224"/>
      <c r="F120" s="224"/>
      <c r="G120" s="224"/>
      <c r="H120" s="224"/>
      <c r="I120" s="224"/>
      <c r="J120" s="224"/>
      <c r="K120" s="272"/>
    </row>
    <row r="121" ht="17.25" customHeight="1">
      <c r="B121" s="273"/>
      <c r="C121" s="248" t="s">
        <v>363</v>
      </c>
      <c r="D121" s="248"/>
      <c r="E121" s="248"/>
      <c r="F121" s="248" t="s">
        <v>364</v>
      </c>
      <c r="G121" s="249"/>
      <c r="H121" s="248" t="s">
        <v>102</v>
      </c>
      <c r="I121" s="248" t="s">
        <v>58</v>
      </c>
      <c r="J121" s="248" t="s">
        <v>365</v>
      </c>
      <c r="K121" s="274"/>
    </row>
    <row r="122" ht="17.25" customHeight="1">
      <c r="B122" s="273"/>
      <c r="C122" s="250" t="s">
        <v>366</v>
      </c>
      <c r="D122" s="250"/>
      <c r="E122" s="250"/>
      <c r="F122" s="251" t="s">
        <v>367</v>
      </c>
      <c r="G122" s="252"/>
      <c r="H122" s="250"/>
      <c r="I122" s="250"/>
      <c r="J122" s="250" t="s">
        <v>368</v>
      </c>
      <c r="K122" s="274"/>
    </row>
    <row r="123" ht="5.25" customHeight="1">
      <c r="B123" s="275"/>
      <c r="C123" s="253"/>
      <c r="D123" s="253"/>
      <c r="E123" s="253"/>
      <c r="F123" s="253"/>
      <c r="G123" s="234"/>
      <c r="H123" s="253"/>
      <c r="I123" s="253"/>
      <c r="J123" s="253"/>
      <c r="K123" s="276"/>
    </row>
    <row r="124" ht="15" customHeight="1">
      <c r="B124" s="275"/>
      <c r="C124" s="234" t="s">
        <v>372</v>
      </c>
      <c r="D124" s="253"/>
      <c r="E124" s="253"/>
      <c r="F124" s="255" t="s">
        <v>369</v>
      </c>
      <c r="G124" s="234"/>
      <c r="H124" s="234" t="s">
        <v>408</v>
      </c>
      <c r="I124" s="234" t="s">
        <v>371</v>
      </c>
      <c r="J124" s="234">
        <v>120</v>
      </c>
      <c r="K124" s="277"/>
    </row>
    <row r="125" ht="15" customHeight="1">
      <c r="B125" s="275"/>
      <c r="C125" s="234" t="s">
        <v>417</v>
      </c>
      <c r="D125" s="234"/>
      <c r="E125" s="234"/>
      <c r="F125" s="255" t="s">
        <v>369</v>
      </c>
      <c r="G125" s="234"/>
      <c r="H125" s="234" t="s">
        <v>418</v>
      </c>
      <c r="I125" s="234" t="s">
        <v>371</v>
      </c>
      <c r="J125" s="234" t="s">
        <v>419</v>
      </c>
      <c r="K125" s="277"/>
    </row>
    <row r="126" ht="15" customHeight="1">
      <c r="B126" s="275"/>
      <c r="C126" s="234" t="s">
        <v>318</v>
      </c>
      <c r="D126" s="234"/>
      <c r="E126" s="234"/>
      <c r="F126" s="255" t="s">
        <v>369</v>
      </c>
      <c r="G126" s="234"/>
      <c r="H126" s="234" t="s">
        <v>420</v>
      </c>
      <c r="I126" s="234" t="s">
        <v>371</v>
      </c>
      <c r="J126" s="234" t="s">
        <v>419</v>
      </c>
      <c r="K126" s="277"/>
    </row>
    <row r="127" ht="15" customHeight="1">
      <c r="B127" s="275"/>
      <c r="C127" s="234" t="s">
        <v>380</v>
      </c>
      <c r="D127" s="234"/>
      <c r="E127" s="234"/>
      <c r="F127" s="255" t="s">
        <v>375</v>
      </c>
      <c r="G127" s="234"/>
      <c r="H127" s="234" t="s">
        <v>381</v>
      </c>
      <c r="I127" s="234" t="s">
        <v>371</v>
      </c>
      <c r="J127" s="234">
        <v>15</v>
      </c>
      <c r="K127" s="277"/>
    </row>
    <row r="128" ht="15" customHeight="1">
      <c r="B128" s="275"/>
      <c r="C128" s="257" t="s">
        <v>382</v>
      </c>
      <c r="D128" s="257"/>
      <c r="E128" s="257"/>
      <c r="F128" s="258" t="s">
        <v>375</v>
      </c>
      <c r="G128" s="257"/>
      <c r="H128" s="257" t="s">
        <v>383</v>
      </c>
      <c r="I128" s="257" t="s">
        <v>371</v>
      </c>
      <c r="J128" s="257">
        <v>15</v>
      </c>
      <c r="K128" s="277"/>
    </row>
    <row r="129" ht="15" customHeight="1">
      <c r="B129" s="275"/>
      <c r="C129" s="257" t="s">
        <v>384</v>
      </c>
      <c r="D129" s="257"/>
      <c r="E129" s="257"/>
      <c r="F129" s="258" t="s">
        <v>375</v>
      </c>
      <c r="G129" s="257"/>
      <c r="H129" s="257" t="s">
        <v>385</v>
      </c>
      <c r="I129" s="257" t="s">
        <v>371</v>
      </c>
      <c r="J129" s="257">
        <v>20</v>
      </c>
      <c r="K129" s="277"/>
    </row>
    <row r="130" ht="15" customHeight="1">
      <c r="B130" s="275"/>
      <c r="C130" s="257" t="s">
        <v>386</v>
      </c>
      <c r="D130" s="257"/>
      <c r="E130" s="257"/>
      <c r="F130" s="258" t="s">
        <v>375</v>
      </c>
      <c r="G130" s="257"/>
      <c r="H130" s="257" t="s">
        <v>387</v>
      </c>
      <c r="I130" s="257" t="s">
        <v>371</v>
      </c>
      <c r="J130" s="257">
        <v>20</v>
      </c>
      <c r="K130" s="277"/>
    </row>
    <row r="131" ht="15" customHeight="1">
      <c r="B131" s="275"/>
      <c r="C131" s="234" t="s">
        <v>374</v>
      </c>
      <c r="D131" s="234"/>
      <c r="E131" s="234"/>
      <c r="F131" s="255" t="s">
        <v>375</v>
      </c>
      <c r="G131" s="234"/>
      <c r="H131" s="234" t="s">
        <v>408</v>
      </c>
      <c r="I131" s="234" t="s">
        <v>371</v>
      </c>
      <c r="J131" s="234">
        <v>50</v>
      </c>
      <c r="K131" s="277"/>
    </row>
    <row r="132" ht="15" customHeight="1">
      <c r="B132" s="275"/>
      <c r="C132" s="234" t="s">
        <v>388</v>
      </c>
      <c r="D132" s="234"/>
      <c r="E132" s="234"/>
      <c r="F132" s="255" t="s">
        <v>375</v>
      </c>
      <c r="G132" s="234"/>
      <c r="H132" s="234" t="s">
        <v>408</v>
      </c>
      <c r="I132" s="234" t="s">
        <v>371</v>
      </c>
      <c r="J132" s="234">
        <v>50</v>
      </c>
      <c r="K132" s="277"/>
    </row>
    <row r="133" ht="15" customHeight="1">
      <c r="B133" s="275"/>
      <c r="C133" s="234" t="s">
        <v>394</v>
      </c>
      <c r="D133" s="234"/>
      <c r="E133" s="234"/>
      <c r="F133" s="255" t="s">
        <v>375</v>
      </c>
      <c r="G133" s="234"/>
      <c r="H133" s="234" t="s">
        <v>408</v>
      </c>
      <c r="I133" s="234" t="s">
        <v>371</v>
      </c>
      <c r="J133" s="234">
        <v>50</v>
      </c>
      <c r="K133" s="277"/>
    </row>
    <row r="134" ht="15" customHeight="1">
      <c r="B134" s="275"/>
      <c r="C134" s="234" t="s">
        <v>396</v>
      </c>
      <c r="D134" s="234"/>
      <c r="E134" s="234"/>
      <c r="F134" s="255" t="s">
        <v>375</v>
      </c>
      <c r="G134" s="234"/>
      <c r="H134" s="234" t="s">
        <v>408</v>
      </c>
      <c r="I134" s="234" t="s">
        <v>371</v>
      </c>
      <c r="J134" s="234">
        <v>50</v>
      </c>
      <c r="K134" s="277"/>
    </row>
    <row r="135" ht="15" customHeight="1">
      <c r="B135" s="275"/>
      <c r="C135" s="234" t="s">
        <v>107</v>
      </c>
      <c r="D135" s="234"/>
      <c r="E135" s="234"/>
      <c r="F135" s="255" t="s">
        <v>375</v>
      </c>
      <c r="G135" s="234"/>
      <c r="H135" s="234" t="s">
        <v>421</v>
      </c>
      <c r="I135" s="234" t="s">
        <v>371</v>
      </c>
      <c r="J135" s="234">
        <v>255</v>
      </c>
      <c r="K135" s="277"/>
    </row>
    <row r="136" ht="15" customHeight="1">
      <c r="B136" s="275"/>
      <c r="C136" s="234" t="s">
        <v>398</v>
      </c>
      <c r="D136" s="234"/>
      <c r="E136" s="234"/>
      <c r="F136" s="255" t="s">
        <v>369</v>
      </c>
      <c r="G136" s="234"/>
      <c r="H136" s="234" t="s">
        <v>422</v>
      </c>
      <c r="I136" s="234" t="s">
        <v>400</v>
      </c>
      <c r="J136" s="234"/>
      <c r="K136" s="277"/>
    </row>
    <row r="137" ht="15" customHeight="1">
      <c r="B137" s="275"/>
      <c r="C137" s="234" t="s">
        <v>401</v>
      </c>
      <c r="D137" s="234"/>
      <c r="E137" s="234"/>
      <c r="F137" s="255" t="s">
        <v>369</v>
      </c>
      <c r="G137" s="234"/>
      <c r="H137" s="234" t="s">
        <v>423</v>
      </c>
      <c r="I137" s="234" t="s">
        <v>403</v>
      </c>
      <c r="J137" s="234"/>
      <c r="K137" s="277"/>
    </row>
    <row r="138" ht="15" customHeight="1">
      <c r="B138" s="275"/>
      <c r="C138" s="234" t="s">
        <v>404</v>
      </c>
      <c r="D138" s="234"/>
      <c r="E138" s="234"/>
      <c r="F138" s="255" t="s">
        <v>369</v>
      </c>
      <c r="G138" s="234"/>
      <c r="H138" s="234" t="s">
        <v>404</v>
      </c>
      <c r="I138" s="234" t="s">
        <v>403</v>
      </c>
      <c r="J138" s="234"/>
      <c r="K138" s="277"/>
    </row>
    <row r="139" ht="15" customHeight="1">
      <c r="B139" s="275"/>
      <c r="C139" s="234" t="s">
        <v>39</v>
      </c>
      <c r="D139" s="234"/>
      <c r="E139" s="234"/>
      <c r="F139" s="255" t="s">
        <v>369</v>
      </c>
      <c r="G139" s="234"/>
      <c r="H139" s="234" t="s">
        <v>424</v>
      </c>
      <c r="I139" s="234" t="s">
        <v>403</v>
      </c>
      <c r="J139" s="234"/>
      <c r="K139" s="277"/>
    </row>
    <row r="140" ht="15" customHeight="1">
      <c r="B140" s="275"/>
      <c r="C140" s="234" t="s">
        <v>425</v>
      </c>
      <c r="D140" s="234"/>
      <c r="E140" s="234"/>
      <c r="F140" s="255" t="s">
        <v>369</v>
      </c>
      <c r="G140" s="234"/>
      <c r="H140" s="234" t="s">
        <v>426</v>
      </c>
      <c r="I140" s="234" t="s">
        <v>403</v>
      </c>
      <c r="J140" s="234"/>
      <c r="K140" s="277"/>
    </row>
    <row r="141" ht="15" customHeight="1">
      <c r="B141" s="278"/>
      <c r="C141" s="279"/>
      <c r="D141" s="279"/>
      <c r="E141" s="279"/>
      <c r="F141" s="279"/>
      <c r="G141" s="279"/>
      <c r="H141" s="279"/>
      <c r="I141" s="279"/>
      <c r="J141" s="279"/>
      <c r="K141" s="280"/>
    </row>
    <row r="142" ht="18.75" customHeight="1">
      <c r="B142" s="230"/>
      <c r="C142" s="230"/>
      <c r="D142" s="230"/>
      <c r="E142" s="230"/>
      <c r="F142" s="267"/>
      <c r="G142" s="230"/>
      <c r="H142" s="230"/>
      <c r="I142" s="230"/>
      <c r="J142" s="230"/>
      <c r="K142" s="230"/>
    </row>
    <row r="143" ht="18.75" customHeight="1"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</row>
    <row r="144" ht="7.5" customHeight="1">
      <c r="B144" s="242"/>
      <c r="C144" s="243"/>
      <c r="D144" s="243"/>
      <c r="E144" s="243"/>
      <c r="F144" s="243"/>
      <c r="G144" s="243"/>
      <c r="H144" s="243"/>
      <c r="I144" s="243"/>
      <c r="J144" s="243"/>
      <c r="K144" s="244"/>
    </row>
    <row r="145" ht="45" customHeight="1">
      <c r="B145" s="245"/>
      <c r="C145" s="246" t="s">
        <v>427</v>
      </c>
      <c r="D145" s="246"/>
      <c r="E145" s="246"/>
      <c r="F145" s="246"/>
      <c r="G145" s="246"/>
      <c r="H145" s="246"/>
      <c r="I145" s="246"/>
      <c r="J145" s="246"/>
      <c r="K145" s="247"/>
    </row>
    <row r="146" ht="17.25" customHeight="1">
      <c r="B146" s="245"/>
      <c r="C146" s="248" t="s">
        <v>363</v>
      </c>
      <c r="D146" s="248"/>
      <c r="E146" s="248"/>
      <c r="F146" s="248" t="s">
        <v>364</v>
      </c>
      <c r="G146" s="249"/>
      <c r="H146" s="248" t="s">
        <v>102</v>
      </c>
      <c r="I146" s="248" t="s">
        <v>58</v>
      </c>
      <c r="J146" s="248" t="s">
        <v>365</v>
      </c>
      <c r="K146" s="247"/>
    </row>
    <row r="147" ht="17.25" customHeight="1">
      <c r="B147" s="245"/>
      <c r="C147" s="250" t="s">
        <v>366</v>
      </c>
      <c r="D147" s="250"/>
      <c r="E147" s="250"/>
      <c r="F147" s="251" t="s">
        <v>367</v>
      </c>
      <c r="G147" s="252"/>
      <c r="H147" s="250"/>
      <c r="I147" s="250"/>
      <c r="J147" s="250" t="s">
        <v>368</v>
      </c>
      <c r="K147" s="247"/>
    </row>
    <row r="148" ht="5.25" customHeight="1">
      <c r="B148" s="256"/>
      <c r="C148" s="253"/>
      <c r="D148" s="253"/>
      <c r="E148" s="253"/>
      <c r="F148" s="253"/>
      <c r="G148" s="254"/>
      <c r="H148" s="253"/>
      <c r="I148" s="253"/>
      <c r="J148" s="253"/>
      <c r="K148" s="277"/>
    </row>
    <row r="149" ht="15" customHeight="1">
      <c r="B149" s="256"/>
      <c r="C149" s="281" t="s">
        <v>372</v>
      </c>
      <c r="D149" s="234"/>
      <c r="E149" s="234"/>
      <c r="F149" s="282" t="s">
        <v>369</v>
      </c>
      <c r="G149" s="234"/>
      <c r="H149" s="281" t="s">
        <v>408</v>
      </c>
      <c r="I149" s="281" t="s">
        <v>371</v>
      </c>
      <c r="J149" s="281">
        <v>120</v>
      </c>
      <c r="K149" s="277"/>
    </row>
    <row r="150" ht="15" customHeight="1">
      <c r="B150" s="256"/>
      <c r="C150" s="281" t="s">
        <v>417</v>
      </c>
      <c r="D150" s="234"/>
      <c r="E150" s="234"/>
      <c r="F150" s="282" t="s">
        <v>369</v>
      </c>
      <c r="G150" s="234"/>
      <c r="H150" s="281" t="s">
        <v>428</v>
      </c>
      <c r="I150" s="281" t="s">
        <v>371</v>
      </c>
      <c r="J150" s="281" t="s">
        <v>419</v>
      </c>
      <c r="K150" s="277"/>
    </row>
    <row r="151" ht="15" customHeight="1">
      <c r="B151" s="256"/>
      <c r="C151" s="281" t="s">
        <v>318</v>
      </c>
      <c r="D151" s="234"/>
      <c r="E151" s="234"/>
      <c r="F151" s="282" t="s">
        <v>369</v>
      </c>
      <c r="G151" s="234"/>
      <c r="H151" s="281" t="s">
        <v>429</v>
      </c>
      <c r="I151" s="281" t="s">
        <v>371</v>
      </c>
      <c r="J151" s="281" t="s">
        <v>419</v>
      </c>
      <c r="K151" s="277"/>
    </row>
    <row r="152" ht="15" customHeight="1">
      <c r="B152" s="256"/>
      <c r="C152" s="281" t="s">
        <v>374</v>
      </c>
      <c r="D152" s="234"/>
      <c r="E152" s="234"/>
      <c r="F152" s="282" t="s">
        <v>375</v>
      </c>
      <c r="G152" s="234"/>
      <c r="H152" s="281" t="s">
        <v>408</v>
      </c>
      <c r="I152" s="281" t="s">
        <v>371</v>
      </c>
      <c r="J152" s="281">
        <v>50</v>
      </c>
      <c r="K152" s="277"/>
    </row>
    <row r="153" ht="15" customHeight="1">
      <c r="B153" s="256"/>
      <c r="C153" s="281" t="s">
        <v>377</v>
      </c>
      <c r="D153" s="234"/>
      <c r="E153" s="234"/>
      <c r="F153" s="282" t="s">
        <v>369</v>
      </c>
      <c r="G153" s="234"/>
      <c r="H153" s="281" t="s">
        <v>408</v>
      </c>
      <c r="I153" s="281" t="s">
        <v>379</v>
      </c>
      <c r="J153" s="281"/>
      <c r="K153" s="277"/>
    </row>
    <row r="154" ht="15" customHeight="1">
      <c r="B154" s="256"/>
      <c r="C154" s="281" t="s">
        <v>388</v>
      </c>
      <c r="D154" s="234"/>
      <c r="E154" s="234"/>
      <c r="F154" s="282" t="s">
        <v>375</v>
      </c>
      <c r="G154" s="234"/>
      <c r="H154" s="281" t="s">
        <v>408</v>
      </c>
      <c r="I154" s="281" t="s">
        <v>371</v>
      </c>
      <c r="J154" s="281">
        <v>50</v>
      </c>
      <c r="K154" s="277"/>
    </row>
    <row r="155" ht="15" customHeight="1">
      <c r="B155" s="256"/>
      <c r="C155" s="281" t="s">
        <v>396</v>
      </c>
      <c r="D155" s="234"/>
      <c r="E155" s="234"/>
      <c r="F155" s="282" t="s">
        <v>375</v>
      </c>
      <c r="G155" s="234"/>
      <c r="H155" s="281" t="s">
        <v>408</v>
      </c>
      <c r="I155" s="281" t="s">
        <v>371</v>
      </c>
      <c r="J155" s="281">
        <v>50</v>
      </c>
      <c r="K155" s="277"/>
    </row>
    <row r="156" ht="15" customHeight="1">
      <c r="B156" s="256"/>
      <c r="C156" s="281" t="s">
        <v>394</v>
      </c>
      <c r="D156" s="234"/>
      <c r="E156" s="234"/>
      <c r="F156" s="282" t="s">
        <v>375</v>
      </c>
      <c r="G156" s="234"/>
      <c r="H156" s="281" t="s">
        <v>408</v>
      </c>
      <c r="I156" s="281" t="s">
        <v>371</v>
      </c>
      <c r="J156" s="281">
        <v>50</v>
      </c>
      <c r="K156" s="277"/>
    </row>
    <row r="157" ht="15" customHeight="1">
      <c r="B157" s="256"/>
      <c r="C157" s="281" t="s">
        <v>93</v>
      </c>
      <c r="D157" s="234"/>
      <c r="E157" s="234"/>
      <c r="F157" s="282" t="s">
        <v>369</v>
      </c>
      <c r="G157" s="234"/>
      <c r="H157" s="281" t="s">
        <v>430</v>
      </c>
      <c r="I157" s="281" t="s">
        <v>371</v>
      </c>
      <c r="J157" s="281" t="s">
        <v>431</v>
      </c>
      <c r="K157" s="277"/>
    </row>
    <row r="158" ht="15" customHeight="1">
      <c r="B158" s="256"/>
      <c r="C158" s="281" t="s">
        <v>432</v>
      </c>
      <c r="D158" s="234"/>
      <c r="E158" s="234"/>
      <c r="F158" s="282" t="s">
        <v>369</v>
      </c>
      <c r="G158" s="234"/>
      <c r="H158" s="281" t="s">
        <v>433</v>
      </c>
      <c r="I158" s="281" t="s">
        <v>403</v>
      </c>
      <c r="J158" s="281"/>
      <c r="K158" s="277"/>
    </row>
    <row r="159" ht="15" customHeight="1">
      <c r="B159" s="283"/>
      <c r="C159" s="265"/>
      <c r="D159" s="265"/>
      <c r="E159" s="265"/>
      <c r="F159" s="265"/>
      <c r="G159" s="265"/>
      <c r="H159" s="265"/>
      <c r="I159" s="265"/>
      <c r="J159" s="265"/>
      <c r="K159" s="284"/>
    </row>
    <row r="160" ht="18.75" customHeight="1">
      <c r="B160" s="230"/>
      <c r="C160" s="234"/>
      <c r="D160" s="234"/>
      <c r="E160" s="234"/>
      <c r="F160" s="255"/>
      <c r="G160" s="234"/>
      <c r="H160" s="234"/>
      <c r="I160" s="234"/>
      <c r="J160" s="234"/>
      <c r="K160" s="230"/>
    </row>
    <row r="161" ht="18.75" customHeight="1"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</row>
    <row r="162" ht="7.5" customHeight="1">
      <c r="B162" s="220"/>
      <c r="C162" s="221"/>
      <c r="D162" s="221"/>
      <c r="E162" s="221"/>
      <c r="F162" s="221"/>
      <c r="G162" s="221"/>
      <c r="H162" s="221"/>
      <c r="I162" s="221"/>
      <c r="J162" s="221"/>
      <c r="K162" s="222"/>
    </row>
    <row r="163" ht="45" customHeight="1">
      <c r="B163" s="223"/>
      <c r="C163" s="224" t="s">
        <v>434</v>
      </c>
      <c r="D163" s="224"/>
      <c r="E163" s="224"/>
      <c r="F163" s="224"/>
      <c r="G163" s="224"/>
      <c r="H163" s="224"/>
      <c r="I163" s="224"/>
      <c r="J163" s="224"/>
      <c r="K163" s="225"/>
    </row>
    <row r="164" ht="17.25" customHeight="1">
      <c r="B164" s="223"/>
      <c r="C164" s="248" t="s">
        <v>363</v>
      </c>
      <c r="D164" s="248"/>
      <c r="E164" s="248"/>
      <c r="F164" s="248" t="s">
        <v>364</v>
      </c>
      <c r="G164" s="285"/>
      <c r="H164" s="286" t="s">
        <v>102</v>
      </c>
      <c r="I164" s="286" t="s">
        <v>58</v>
      </c>
      <c r="J164" s="248" t="s">
        <v>365</v>
      </c>
      <c r="K164" s="225"/>
    </row>
    <row r="165" ht="17.25" customHeight="1">
      <c r="B165" s="226"/>
      <c r="C165" s="250" t="s">
        <v>366</v>
      </c>
      <c r="D165" s="250"/>
      <c r="E165" s="250"/>
      <c r="F165" s="251" t="s">
        <v>367</v>
      </c>
      <c r="G165" s="287"/>
      <c r="H165" s="288"/>
      <c r="I165" s="288"/>
      <c r="J165" s="250" t="s">
        <v>368</v>
      </c>
      <c r="K165" s="228"/>
    </row>
    <row r="166" ht="5.25" customHeight="1">
      <c r="B166" s="256"/>
      <c r="C166" s="253"/>
      <c r="D166" s="253"/>
      <c r="E166" s="253"/>
      <c r="F166" s="253"/>
      <c r="G166" s="254"/>
      <c r="H166" s="253"/>
      <c r="I166" s="253"/>
      <c r="J166" s="253"/>
      <c r="K166" s="277"/>
    </row>
    <row r="167" ht="15" customHeight="1">
      <c r="B167" s="256"/>
      <c r="C167" s="234" t="s">
        <v>372</v>
      </c>
      <c r="D167" s="234"/>
      <c r="E167" s="234"/>
      <c r="F167" s="255" t="s">
        <v>369</v>
      </c>
      <c r="G167" s="234"/>
      <c r="H167" s="234" t="s">
        <v>408</v>
      </c>
      <c r="I167" s="234" t="s">
        <v>371</v>
      </c>
      <c r="J167" s="234">
        <v>120</v>
      </c>
      <c r="K167" s="277"/>
    </row>
    <row r="168" ht="15" customHeight="1">
      <c r="B168" s="256"/>
      <c r="C168" s="234" t="s">
        <v>417</v>
      </c>
      <c r="D168" s="234"/>
      <c r="E168" s="234"/>
      <c r="F168" s="255" t="s">
        <v>369</v>
      </c>
      <c r="G168" s="234"/>
      <c r="H168" s="234" t="s">
        <v>418</v>
      </c>
      <c r="I168" s="234" t="s">
        <v>371</v>
      </c>
      <c r="J168" s="234" t="s">
        <v>419</v>
      </c>
      <c r="K168" s="277"/>
    </row>
    <row r="169" ht="15" customHeight="1">
      <c r="B169" s="256"/>
      <c r="C169" s="234" t="s">
        <v>318</v>
      </c>
      <c r="D169" s="234"/>
      <c r="E169" s="234"/>
      <c r="F169" s="255" t="s">
        <v>369</v>
      </c>
      <c r="G169" s="234"/>
      <c r="H169" s="234" t="s">
        <v>435</v>
      </c>
      <c r="I169" s="234" t="s">
        <v>371</v>
      </c>
      <c r="J169" s="234" t="s">
        <v>419</v>
      </c>
      <c r="K169" s="277"/>
    </row>
    <row r="170" ht="15" customHeight="1">
      <c r="B170" s="256"/>
      <c r="C170" s="234" t="s">
        <v>374</v>
      </c>
      <c r="D170" s="234"/>
      <c r="E170" s="234"/>
      <c r="F170" s="255" t="s">
        <v>375</v>
      </c>
      <c r="G170" s="234"/>
      <c r="H170" s="234" t="s">
        <v>435</v>
      </c>
      <c r="I170" s="234" t="s">
        <v>371</v>
      </c>
      <c r="J170" s="234">
        <v>50</v>
      </c>
      <c r="K170" s="277"/>
    </row>
    <row r="171" ht="15" customHeight="1">
      <c r="B171" s="256"/>
      <c r="C171" s="234" t="s">
        <v>377</v>
      </c>
      <c r="D171" s="234"/>
      <c r="E171" s="234"/>
      <c r="F171" s="255" t="s">
        <v>369</v>
      </c>
      <c r="G171" s="234"/>
      <c r="H171" s="234" t="s">
        <v>435</v>
      </c>
      <c r="I171" s="234" t="s">
        <v>379</v>
      </c>
      <c r="J171" s="234"/>
      <c r="K171" s="277"/>
    </row>
    <row r="172" ht="15" customHeight="1">
      <c r="B172" s="256"/>
      <c r="C172" s="234" t="s">
        <v>388</v>
      </c>
      <c r="D172" s="234"/>
      <c r="E172" s="234"/>
      <c r="F172" s="255" t="s">
        <v>375</v>
      </c>
      <c r="G172" s="234"/>
      <c r="H172" s="234" t="s">
        <v>435</v>
      </c>
      <c r="I172" s="234" t="s">
        <v>371</v>
      </c>
      <c r="J172" s="234">
        <v>50</v>
      </c>
      <c r="K172" s="277"/>
    </row>
    <row r="173" ht="15" customHeight="1">
      <c r="B173" s="256"/>
      <c r="C173" s="234" t="s">
        <v>396</v>
      </c>
      <c r="D173" s="234"/>
      <c r="E173" s="234"/>
      <c r="F173" s="255" t="s">
        <v>375</v>
      </c>
      <c r="G173" s="234"/>
      <c r="H173" s="234" t="s">
        <v>435</v>
      </c>
      <c r="I173" s="234" t="s">
        <v>371</v>
      </c>
      <c r="J173" s="234">
        <v>50</v>
      </c>
      <c r="K173" s="277"/>
    </row>
    <row r="174" ht="15" customHeight="1">
      <c r="B174" s="256"/>
      <c r="C174" s="234" t="s">
        <v>394</v>
      </c>
      <c r="D174" s="234"/>
      <c r="E174" s="234"/>
      <c r="F174" s="255" t="s">
        <v>375</v>
      </c>
      <c r="G174" s="234"/>
      <c r="H174" s="234" t="s">
        <v>435</v>
      </c>
      <c r="I174" s="234" t="s">
        <v>371</v>
      </c>
      <c r="J174" s="234">
        <v>50</v>
      </c>
      <c r="K174" s="277"/>
    </row>
    <row r="175" ht="15" customHeight="1">
      <c r="B175" s="256"/>
      <c r="C175" s="234" t="s">
        <v>101</v>
      </c>
      <c r="D175" s="234"/>
      <c r="E175" s="234"/>
      <c r="F175" s="255" t="s">
        <v>369</v>
      </c>
      <c r="G175" s="234"/>
      <c r="H175" s="234" t="s">
        <v>436</v>
      </c>
      <c r="I175" s="234" t="s">
        <v>437</v>
      </c>
      <c r="J175" s="234"/>
      <c r="K175" s="277"/>
    </row>
    <row r="176" ht="15" customHeight="1">
      <c r="B176" s="256"/>
      <c r="C176" s="234" t="s">
        <v>58</v>
      </c>
      <c r="D176" s="234"/>
      <c r="E176" s="234"/>
      <c r="F176" s="255" t="s">
        <v>369</v>
      </c>
      <c r="G176" s="234"/>
      <c r="H176" s="234" t="s">
        <v>438</v>
      </c>
      <c r="I176" s="234" t="s">
        <v>439</v>
      </c>
      <c r="J176" s="234">
        <v>1</v>
      </c>
      <c r="K176" s="277"/>
    </row>
    <row r="177" ht="15" customHeight="1">
      <c r="B177" s="256"/>
      <c r="C177" s="234" t="s">
        <v>54</v>
      </c>
      <c r="D177" s="234"/>
      <c r="E177" s="234"/>
      <c r="F177" s="255" t="s">
        <v>369</v>
      </c>
      <c r="G177" s="234"/>
      <c r="H177" s="234" t="s">
        <v>440</v>
      </c>
      <c r="I177" s="234" t="s">
        <v>371</v>
      </c>
      <c r="J177" s="234">
        <v>20</v>
      </c>
      <c r="K177" s="277"/>
    </row>
    <row r="178" ht="15" customHeight="1">
      <c r="B178" s="256"/>
      <c r="C178" s="234" t="s">
        <v>102</v>
      </c>
      <c r="D178" s="234"/>
      <c r="E178" s="234"/>
      <c r="F178" s="255" t="s">
        <v>369</v>
      </c>
      <c r="G178" s="234"/>
      <c r="H178" s="234" t="s">
        <v>441</v>
      </c>
      <c r="I178" s="234" t="s">
        <v>371</v>
      </c>
      <c r="J178" s="234">
        <v>255</v>
      </c>
      <c r="K178" s="277"/>
    </row>
    <row r="179" ht="15" customHeight="1">
      <c r="B179" s="256"/>
      <c r="C179" s="234" t="s">
        <v>103</v>
      </c>
      <c r="D179" s="234"/>
      <c r="E179" s="234"/>
      <c r="F179" s="255" t="s">
        <v>369</v>
      </c>
      <c r="G179" s="234"/>
      <c r="H179" s="234" t="s">
        <v>334</v>
      </c>
      <c r="I179" s="234" t="s">
        <v>371</v>
      </c>
      <c r="J179" s="234">
        <v>10</v>
      </c>
      <c r="K179" s="277"/>
    </row>
    <row r="180" ht="15" customHeight="1">
      <c r="B180" s="256"/>
      <c r="C180" s="234" t="s">
        <v>104</v>
      </c>
      <c r="D180" s="234"/>
      <c r="E180" s="234"/>
      <c r="F180" s="255" t="s">
        <v>369</v>
      </c>
      <c r="G180" s="234"/>
      <c r="H180" s="234" t="s">
        <v>442</v>
      </c>
      <c r="I180" s="234" t="s">
        <v>403</v>
      </c>
      <c r="J180" s="234"/>
      <c r="K180" s="277"/>
    </row>
    <row r="181" ht="15" customHeight="1">
      <c r="B181" s="256"/>
      <c r="C181" s="234" t="s">
        <v>443</v>
      </c>
      <c r="D181" s="234"/>
      <c r="E181" s="234"/>
      <c r="F181" s="255" t="s">
        <v>369</v>
      </c>
      <c r="G181" s="234"/>
      <c r="H181" s="234" t="s">
        <v>444</v>
      </c>
      <c r="I181" s="234" t="s">
        <v>403</v>
      </c>
      <c r="J181" s="234"/>
      <c r="K181" s="277"/>
    </row>
    <row r="182" ht="15" customHeight="1">
      <c r="B182" s="256"/>
      <c r="C182" s="234" t="s">
        <v>432</v>
      </c>
      <c r="D182" s="234"/>
      <c r="E182" s="234"/>
      <c r="F182" s="255" t="s">
        <v>369</v>
      </c>
      <c r="G182" s="234"/>
      <c r="H182" s="234" t="s">
        <v>445</v>
      </c>
      <c r="I182" s="234" t="s">
        <v>403</v>
      </c>
      <c r="J182" s="234"/>
      <c r="K182" s="277"/>
    </row>
    <row r="183" ht="15" customHeight="1">
      <c r="B183" s="256"/>
      <c r="C183" s="234" t="s">
        <v>106</v>
      </c>
      <c r="D183" s="234"/>
      <c r="E183" s="234"/>
      <c r="F183" s="255" t="s">
        <v>375</v>
      </c>
      <c r="G183" s="234"/>
      <c r="H183" s="234" t="s">
        <v>446</v>
      </c>
      <c r="I183" s="234" t="s">
        <v>371</v>
      </c>
      <c r="J183" s="234">
        <v>50</v>
      </c>
      <c r="K183" s="277"/>
    </row>
    <row r="184" ht="15" customHeight="1">
      <c r="B184" s="256"/>
      <c r="C184" s="234" t="s">
        <v>447</v>
      </c>
      <c r="D184" s="234"/>
      <c r="E184" s="234"/>
      <c r="F184" s="255" t="s">
        <v>375</v>
      </c>
      <c r="G184" s="234"/>
      <c r="H184" s="234" t="s">
        <v>448</v>
      </c>
      <c r="I184" s="234" t="s">
        <v>449</v>
      </c>
      <c r="J184" s="234"/>
      <c r="K184" s="277"/>
    </row>
    <row r="185" ht="15" customHeight="1">
      <c r="B185" s="256"/>
      <c r="C185" s="234" t="s">
        <v>450</v>
      </c>
      <c r="D185" s="234"/>
      <c r="E185" s="234"/>
      <c r="F185" s="255" t="s">
        <v>375</v>
      </c>
      <c r="G185" s="234"/>
      <c r="H185" s="234" t="s">
        <v>451</v>
      </c>
      <c r="I185" s="234" t="s">
        <v>449</v>
      </c>
      <c r="J185" s="234"/>
      <c r="K185" s="277"/>
    </row>
    <row r="186" ht="15" customHeight="1">
      <c r="B186" s="256"/>
      <c r="C186" s="234" t="s">
        <v>452</v>
      </c>
      <c r="D186" s="234"/>
      <c r="E186" s="234"/>
      <c r="F186" s="255" t="s">
        <v>375</v>
      </c>
      <c r="G186" s="234"/>
      <c r="H186" s="234" t="s">
        <v>453</v>
      </c>
      <c r="I186" s="234" t="s">
        <v>449</v>
      </c>
      <c r="J186" s="234"/>
      <c r="K186" s="277"/>
    </row>
    <row r="187" ht="15" customHeight="1">
      <c r="B187" s="256"/>
      <c r="C187" s="289" t="s">
        <v>454</v>
      </c>
      <c r="D187" s="234"/>
      <c r="E187" s="234"/>
      <c r="F187" s="255" t="s">
        <v>375</v>
      </c>
      <c r="G187" s="234"/>
      <c r="H187" s="234" t="s">
        <v>455</v>
      </c>
      <c r="I187" s="234" t="s">
        <v>456</v>
      </c>
      <c r="J187" s="290" t="s">
        <v>457</v>
      </c>
      <c r="K187" s="277"/>
    </row>
    <row r="188" ht="15" customHeight="1">
      <c r="B188" s="256"/>
      <c r="C188" s="240" t="s">
        <v>43</v>
      </c>
      <c r="D188" s="234"/>
      <c r="E188" s="234"/>
      <c r="F188" s="255" t="s">
        <v>369</v>
      </c>
      <c r="G188" s="234"/>
      <c r="H188" s="230" t="s">
        <v>458</v>
      </c>
      <c r="I188" s="234" t="s">
        <v>459</v>
      </c>
      <c r="J188" s="234"/>
      <c r="K188" s="277"/>
    </row>
    <row r="189" ht="15" customHeight="1">
      <c r="B189" s="256"/>
      <c r="C189" s="240" t="s">
        <v>460</v>
      </c>
      <c r="D189" s="234"/>
      <c r="E189" s="234"/>
      <c r="F189" s="255" t="s">
        <v>369</v>
      </c>
      <c r="G189" s="234"/>
      <c r="H189" s="234" t="s">
        <v>461</v>
      </c>
      <c r="I189" s="234" t="s">
        <v>403</v>
      </c>
      <c r="J189" s="234"/>
      <c r="K189" s="277"/>
    </row>
    <row r="190" ht="15" customHeight="1">
      <c r="B190" s="256"/>
      <c r="C190" s="240" t="s">
        <v>462</v>
      </c>
      <c r="D190" s="234"/>
      <c r="E190" s="234"/>
      <c r="F190" s="255" t="s">
        <v>369</v>
      </c>
      <c r="G190" s="234"/>
      <c r="H190" s="234" t="s">
        <v>463</v>
      </c>
      <c r="I190" s="234" t="s">
        <v>403</v>
      </c>
      <c r="J190" s="234"/>
      <c r="K190" s="277"/>
    </row>
    <row r="191" ht="15" customHeight="1">
      <c r="B191" s="256"/>
      <c r="C191" s="240" t="s">
        <v>464</v>
      </c>
      <c r="D191" s="234"/>
      <c r="E191" s="234"/>
      <c r="F191" s="255" t="s">
        <v>375</v>
      </c>
      <c r="G191" s="234"/>
      <c r="H191" s="234" t="s">
        <v>465</v>
      </c>
      <c r="I191" s="234" t="s">
        <v>403</v>
      </c>
      <c r="J191" s="234"/>
      <c r="K191" s="277"/>
    </row>
    <row r="192" ht="15" customHeight="1">
      <c r="B192" s="283"/>
      <c r="C192" s="291"/>
      <c r="D192" s="265"/>
      <c r="E192" s="265"/>
      <c r="F192" s="265"/>
      <c r="G192" s="265"/>
      <c r="H192" s="265"/>
      <c r="I192" s="265"/>
      <c r="J192" s="265"/>
      <c r="K192" s="284"/>
    </row>
    <row r="193" ht="18.75" customHeight="1">
      <c r="B193" s="230"/>
      <c r="C193" s="234"/>
      <c r="D193" s="234"/>
      <c r="E193" s="234"/>
      <c r="F193" s="255"/>
      <c r="G193" s="234"/>
      <c r="H193" s="234"/>
      <c r="I193" s="234"/>
      <c r="J193" s="234"/>
      <c r="K193" s="230"/>
    </row>
    <row r="194" ht="18.75" customHeight="1">
      <c r="B194" s="230"/>
      <c r="C194" s="234"/>
      <c r="D194" s="234"/>
      <c r="E194" s="234"/>
      <c r="F194" s="255"/>
      <c r="G194" s="234"/>
      <c r="H194" s="234"/>
      <c r="I194" s="234"/>
      <c r="J194" s="234"/>
      <c r="K194" s="230"/>
    </row>
    <row r="195" ht="18.75" customHeight="1"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</row>
    <row r="196" ht="13.5">
      <c r="B196" s="220"/>
      <c r="C196" s="221"/>
      <c r="D196" s="221"/>
      <c r="E196" s="221"/>
      <c r="F196" s="221"/>
      <c r="G196" s="221"/>
      <c r="H196" s="221"/>
      <c r="I196" s="221"/>
      <c r="J196" s="221"/>
      <c r="K196" s="222"/>
    </row>
    <row r="197" ht="21">
      <c r="B197" s="223"/>
      <c r="C197" s="224" t="s">
        <v>466</v>
      </c>
      <c r="D197" s="224"/>
      <c r="E197" s="224"/>
      <c r="F197" s="224"/>
      <c r="G197" s="224"/>
      <c r="H197" s="224"/>
      <c r="I197" s="224"/>
      <c r="J197" s="224"/>
      <c r="K197" s="225"/>
    </row>
    <row r="198" ht="25.5" customHeight="1">
      <c r="B198" s="223"/>
      <c r="C198" s="292" t="s">
        <v>467</v>
      </c>
      <c r="D198" s="292"/>
      <c r="E198" s="292"/>
      <c r="F198" s="292" t="s">
        <v>468</v>
      </c>
      <c r="G198" s="293"/>
      <c r="H198" s="292" t="s">
        <v>469</v>
      </c>
      <c r="I198" s="292"/>
      <c r="J198" s="292"/>
      <c r="K198" s="225"/>
    </row>
    <row r="199" ht="5.25" customHeight="1">
      <c r="B199" s="256"/>
      <c r="C199" s="253"/>
      <c r="D199" s="253"/>
      <c r="E199" s="253"/>
      <c r="F199" s="253"/>
      <c r="G199" s="234"/>
      <c r="H199" s="253"/>
      <c r="I199" s="253"/>
      <c r="J199" s="253"/>
      <c r="K199" s="277"/>
    </row>
    <row r="200" ht="15" customHeight="1">
      <c r="B200" s="256"/>
      <c r="C200" s="234" t="s">
        <v>459</v>
      </c>
      <c r="D200" s="234"/>
      <c r="E200" s="234"/>
      <c r="F200" s="255" t="s">
        <v>44</v>
      </c>
      <c r="G200" s="234"/>
      <c r="H200" s="234" t="s">
        <v>470</v>
      </c>
      <c r="I200" s="234"/>
      <c r="J200" s="234"/>
      <c r="K200" s="277"/>
    </row>
    <row r="201" ht="15" customHeight="1">
      <c r="B201" s="256"/>
      <c r="C201" s="262"/>
      <c r="D201" s="234"/>
      <c r="E201" s="234"/>
      <c r="F201" s="255" t="s">
        <v>45</v>
      </c>
      <c r="G201" s="234"/>
      <c r="H201" s="234" t="s">
        <v>471</v>
      </c>
      <c r="I201" s="234"/>
      <c r="J201" s="234"/>
      <c r="K201" s="277"/>
    </row>
    <row r="202" ht="15" customHeight="1">
      <c r="B202" s="256"/>
      <c r="C202" s="262"/>
      <c r="D202" s="234"/>
      <c r="E202" s="234"/>
      <c r="F202" s="255" t="s">
        <v>48</v>
      </c>
      <c r="G202" s="234"/>
      <c r="H202" s="234" t="s">
        <v>472</v>
      </c>
      <c r="I202" s="234"/>
      <c r="J202" s="234"/>
      <c r="K202" s="277"/>
    </row>
    <row r="203" ht="15" customHeight="1">
      <c r="B203" s="256"/>
      <c r="C203" s="234"/>
      <c r="D203" s="234"/>
      <c r="E203" s="234"/>
      <c r="F203" s="255" t="s">
        <v>46</v>
      </c>
      <c r="G203" s="234"/>
      <c r="H203" s="234" t="s">
        <v>473</v>
      </c>
      <c r="I203" s="234"/>
      <c r="J203" s="234"/>
      <c r="K203" s="277"/>
    </row>
    <row r="204" ht="15" customHeight="1">
      <c r="B204" s="256"/>
      <c r="C204" s="234"/>
      <c r="D204" s="234"/>
      <c r="E204" s="234"/>
      <c r="F204" s="255" t="s">
        <v>47</v>
      </c>
      <c r="G204" s="234"/>
      <c r="H204" s="234" t="s">
        <v>474</v>
      </c>
      <c r="I204" s="234"/>
      <c r="J204" s="234"/>
      <c r="K204" s="277"/>
    </row>
    <row r="205" ht="15" customHeight="1">
      <c r="B205" s="256"/>
      <c r="C205" s="234"/>
      <c r="D205" s="234"/>
      <c r="E205" s="234"/>
      <c r="F205" s="255"/>
      <c r="G205" s="234"/>
      <c r="H205" s="234"/>
      <c r="I205" s="234"/>
      <c r="J205" s="234"/>
      <c r="K205" s="277"/>
    </row>
    <row r="206" ht="15" customHeight="1">
      <c r="B206" s="256"/>
      <c r="C206" s="234" t="s">
        <v>415</v>
      </c>
      <c r="D206" s="234"/>
      <c r="E206" s="234"/>
      <c r="F206" s="255" t="s">
        <v>80</v>
      </c>
      <c r="G206" s="234"/>
      <c r="H206" s="234" t="s">
        <v>475</v>
      </c>
      <c r="I206" s="234"/>
      <c r="J206" s="234"/>
      <c r="K206" s="277"/>
    </row>
    <row r="207" ht="15" customHeight="1">
      <c r="B207" s="256"/>
      <c r="C207" s="262"/>
      <c r="D207" s="234"/>
      <c r="E207" s="234"/>
      <c r="F207" s="255" t="s">
        <v>312</v>
      </c>
      <c r="G207" s="234"/>
      <c r="H207" s="234" t="s">
        <v>313</v>
      </c>
      <c r="I207" s="234"/>
      <c r="J207" s="234"/>
      <c r="K207" s="277"/>
    </row>
    <row r="208" ht="15" customHeight="1">
      <c r="B208" s="256"/>
      <c r="C208" s="234"/>
      <c r="D208" s="234"/>
      <c r="E208" s="234"/>
      <c r="F208" s="255" t="s">
        <v>310</v>
      </c>
      <c r="G208" s="234"/>
      <c r="H208" s="234" t="s">
        <v>476</v>
      </c>
      <c r="I208" s="234"/>
      <c r="J208" s="234"/>
      <c r="K208" s="277"/>
    </row>
    <row r="209" ht="15" customHeight="1">
      <c r="B209" s="294"/>
      <c r="C209" s="262"/>
      <c r="D209" s="262"/>
      <c r="E209" s="262"/>
      <c r="F209" s="255" t="s">
        <v>314</v>
      </c>
      <c r="G209" s="240"/>
      <c r="H209" s="281" t="s">
        <v>315</v>
      </c>
      <c r="I209" s="281"/>
      <c r="J209" s="281"/>
      <c r="K209" s="295"/>
    </row>
    <row r="210" ht="15" customHeight="1">
      <c r="B210" s="294"/>
      <c r="C210" s="262"/>
      <c r="D210" s="262"/>
      <c r="E210" s="262"/>
      <c r="F210" s="255" t="s">
        <v>316</v>
      </c>
      <c r="G210" s="240"/>
      <c r="H210" s="281" t="s">
        <v>477</v>
      </c>
      <c r="I210" s="281"/>
      <c r="J210" s="281"/>
      <c r="K210" s="295"/>
    </row>
    <row r="211" ht="15" customHeight="1">
      <c r="B211" s="294"/>
      <c r="C211" s="262"/>
      <c r="D211" s="262"/>
      <c r="E211" s="262"/>
      <c r="F211" s="296"/>
      <c r="G211" s="240"/>
      <c r="H211" s="297"/>
      <c r="I211" s="297"/>
      <c r="J211" s="297"/>
      <c r="K211" s="295"/>
    </row>
    <row r="212" ht="15" customHeight="1">
      <c r="B212" s="294"/>
      <c r="C212" s="234" t="s">
        <v>439</v>
      </c>
      <c r="D212" s="262"/>
      <c r="E212" s="262"/>
      <c r="F212" s="255">
        <v>1</v>
      </c>
      <c r="G212" s="240"/>
      <c r="H212" s="281" t="s">
        <v>478</v>
      </c>
      <c r="I212" s="281"/>
      <c r="J212" s="281"/>
      <c r="K212" s="295"/>
    </row>
    <row r="213" ht="15" customHeight="1">
      <c r="B213" s="294"/>
      <c r="C213" s="262"/>
      <c r="D213" s="262"/>
      <c r="E213" s="262"/>
      <c r="F213" s="255">
        <v>2</v>
      </c>
      <c r="G213" s="240"/>
      <c r="H213" s="281" t="s">
        <v>479</v>
      </c>
      <c r="I213" s="281"/>
      <c r="J213" s="281"/>
      <c r="K213" s="295"/>
    </row>
    <row r="214" ht="15" customHeight="1">
      <c r="B214" s="294"/>
      <c r="C214" s="262"/>
      <c r="D214" s="262"/>
      <c r="E214" s="262"/>
      <c r="F214" s="255">
        <v>3</v>
      </c>
      <c r="G214" s="240"/>
      <c r="H214" s="281" t="s">
        <v>480</v>
      </c>
      <c r="I214" s="281"/>
      <c r="J214" s="281"/>
      <c r="K214" s="295"/>
    </row>
    <row r="215" ht="15" customHeight="1">
      <c r="B215" s="294"/>
      <c r="C215" s="262"/>
      <c r="D215" s="262"/>
      <c r="E215" s="262"/>
      <c r="F215" s="255">
        <v>4</v>
      </c>
      <c r="G215" s="240"/>
      <c r="H215" s="281" t="s">
        <v>481</v>
      </c>
      <c r="I215" s="281"/>
      <c r="J215" s="281"/>
      <c r="K215" s="295"/>
    </row>
    <row r="216" ht="12.75" customHeight="1">
      <c r="B216" s="298"/>
      <c r="C216" s="299"/>
      <c r="D216" s="299"/>
      <c r="E216" s="299"/>
      <c r="F216" s="299"/>
      <c r="G216" s="299"/>
      <c r="H216" s="299"/>
      <c r="I216" s="299"/>
      <c r="J216" s="299"/>
      <c r="K216" s="300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2018-04-16T21:06:49Z</dcterms:created>
  <dcterms:modified xsi:type="dcterms:W3CDTF">2018-04-16T21:06:53Z</dcterms:modified>
</cp:coreProperties>
</file>